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eecagovtnz.sharepoint.com/sites/Business/SP/Brewing Sector/"/>
    </mc:Choice>
  </mc:AlternateContent>
  <xr:revisionPtr revIDLastSave="0" documentId="8_{221FB171-9612-4314-9C3D-D5EED63E319B}"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108" yWindow="-108" windowWidth="23256" windowHeight="12456" firstSheet="2" activeTab="2" xr2:uid="{C662F0B1-FB37-4F53-9E0A-C211DCA7A067}"/>
  </bookViews>
  <sheets>
    <sheet name="Introduction" sheetId="4" r:id="rId1"/>
    <sheet name="Energy Calculator" sheetId="5" r:id="rId2"/>
    <sheet name="Graph" sheetId="7" r:id="rId3"/>
    <sheet name="Parameters " sheetId="3" r:id="rId4"/>
    <sheet name="Example" sheetId="6" r:id="rId5"/>
  </sheets>
  <definedNames>
    <definedName name="_ftn1" localSheetId="0">Introduction!$B$14</definedName>
    <definedName name="_ftnref1" localSheetId="0">Introduction!$B$9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5" l="1"/>
  <c r="N10" i="5"/>
  <c r="N11" i="5"/>
  <c r="N12" i="5"/>
  <c r="N13" i="5"/>
  <c r="N14" i="5"/>
  <c r="N15" i="5"/>
  <c r="N16" i="5"/>
  <c r="N17" i="5"/>
  <c r="N18" i="5"/>
  <c r="N19" i="5"/>
  <c r="N8" i="5"/>
  <c r="U8" i="5"/>
  <c r="S20" i="5"/>
  <c r="A21" i="3"/>
  <c r="T20" i="5"/>
  <c r="R20" i="5"/>
  <c r="Q20" i="5"/>
  <c r="M20" i="5"/>
  <c r="L20" i="5"/>
  <c r="K20" i="5"/>
  <c r="J20" i="5"/>
  <c r="I20" i="5"/>
  <c r="H20" i="5"/>
  <c r="G20" i="5"/>
  <c r="D20" i="5"/>
  <c r="X20" i="5" s="1"/>
  <c r="C20" i="5"/>
  <c r="U19" i="5"/>
  <c r="D19" i="5"/>
  <c r="W19" i="5" s="1"/>
  <c r="U18" i="5"/>
  <c r="D18" i="5"/>
  <c r="W18" i="5" s="1"/>
  <c r="X17" i="5"/>
  <c r="W17" i="5"/>
  <c r="U17" i="5"/>
  <c r="D17" i="5"/>
  <c r="U16" i="5"/>
  <c r="D16" i="5"/>
  <c r="X16" i="5" s="1"/>
  <c r="U15" i="5"/>
  <c r="D15" i="5"/>
  <c r="X15" i="5" s="1"/>
  <c r="U14" i="5"/>
  <c r="D14" i="5"/>
  <c r="X14" i="5" s="1"/>
  <c r="U13" i="5"/>
  <c r="D13" i="5"/>
  <c r="X13" i="5" s="1"/>
  <c r="X12" i="5"/>
  <c r="W12" i="5"/>
  <c r="U12" i="5"/>
  <c r="D12" i="5"/>
  <c r="U11" i="5"/>
  <c r="D11" i="5"/>
  <c r="X11" i="5" s="1"/>
  <c r="U10" i="5"/>
  <c r="D10" i="5"/>
  <c r="W10" i="5" s="1"/>
  <c r="X9" i="5"/>
  <c r="W9" i="5"/>
  <c r="U9" i="5"/>
  <c r="D9" i="5"/>
  <c r="U20" i="5"/>
  <c r="D8" i="5"/>
  <c r="W8" i="5" s="1"/>
  <c r="C19" i="3"/>
  <c r="C16" i="3"/>
  <c r="C18" i="3"/>
  <c r="X10" i="5" l="1"/>
  <c r="X18" i="5"/>
  <c r="X8" i="5"/>
  <c r="W11" i="5"/>
  <c r="X19" i="5"/>
  <c r="W14" i="5"/>
  <c r="W15" i="5"/>
  <c r="W13" i="5"/>
  <c r="W16" i="5"/>
  <c r="W20" i="5" l="1"/>
  <c r="N20" i="5"/>
  <c r="C20" i="3"/>
  <c r="E23" i="3" l="1"/>
  <c r="C11" i="3"/>
</calcChain>
</file>

<file path=xl/sharedStrings.xml><?xml version="1.0" encoding="utf-8"?>
<sst xmlns="http://schemas.openxmlformats.org/spreadsheetml/2006/main" count="131" uniqueCount="89">
  <si>
    <t> </t>
  </si>
  <si>
    <t> Energy Intensity Calculator - Brewing Sector</t>
  </si>
  <si>
    <t xml:space="preserve">Introduction </t>
  </si>
  <si>
    <t>The most important step in energy management and conservation is measuring and accounting for energy consumption.
EECA works with the Brewers Guild of New Zealand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t>
  </si>
  <si>
    <t>Instructions</t>
  </si>
  <si>
    <t>Steps</t>
  </si>
  <si>
    <r>
      <t>In the</t>
    </r>
    <r>
      <rPr>
        <sz val="11"/>
        <color rgb="FFFF0000"/>
        <rFont val="Arial"/>
        <family val="2"/>
      </rPr>
      <t xml:space="preserve"> </t>
    </r>
    <r>
      <rPr>
        <sz val="11"/>
        <rFont val="Arial"/>
        <family val="2"/>
      </rPr>
      <t>Energy</t>
    </r>
    <r>
      <rPr>
        <sz val="11"/>
        <color rgb="FF164057"/>
        <rFont val="Arial"/>
        <family val="2"/>
      </rPr>
      <t xml:space="preserve"> Calculator tab, fill in monthly production data. The tool gives the options of multiple entries of differing batch types in kg</t>
    </r>
  </si>
  <si>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</si>
  <si>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</si>
  <si>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The energy intensity for the given month will be displayed in yellow (if Step 1-3 have been filled in correctly)</t>
  </si>
  <si>
    <t xml:space="preserve">This will show the energy used per kg of production for that month </t>
  </si>
  <si>
    <t>Total tons of CO2 emissions are also displayed.</t>
  </si>
  <si>
    <t>Repeat steps 2 &amp; 3 for each month and the tool will calculate the annual energy intensity along with displaying the month.</t>
  </si>
  <si>
    <t>Key</t>
  </si>
  <si>
    <t xml:space="preserve">This helps display variations in season and other anomalies. </t>
  </si>
  <si>
    <t>Editable</t>
  </si>
  <si>
    <t>Total sum of cells</t>
  </si>
  <si>
    <t>Notes:</t>
  </si>
  <si>
    <t>Calculation output</t>
  </si>
  <si>
    <t xml:space="preserve">Moving cells or changing calculations will cause inaccurate results </t>
  </si>
  <si>
    <t xml:space="preserve">Do not change anything on the parameters tab, this will affect results  </t>
  </si>
  <si>
    <t xml:space="preserve"> </t>
  </si>
  <si>
    <t>Bituminous</t>
  </si>
  <si>
    <t>Production hL</t>
  </si>
  <si>
    <t>Energy &amp; Fuel consumption</t>
  </si>
  <si>
    <t>Cost</t>
  </si>
  <si>
    <t>Energy intensity</t>
  </si>
  <si>
    <t>Energy Cost</t>
  </si>
  <si>
    <t>Total emissions</t>
  </si>
  <si>
    <t>Volume</t>
  </si>
  <si>
    <t>Total (hL)</t>
  </si>
  <si>
    <t>Electricity (kWh)</t>
  </si>
  <si>
    <t>Gas (GJ)</t>
  </si>
  <si>
    <t>LPG (L)</t>
  </si>
  <si>
    <t>LPG (kg)</t>
  </si>
  <si>
    <t>Diesel (L)</t>
  </si>
  <si>
    <t xml:space="preserve">Waste oil (L) </t>
  </si>
  <si>
    <t>* Coal  (T)</t>
  </si>
  <si>
    <t>Total (kWh)</t>
  </si>
  <si>
    <t>Electricity ($)</t>
  </si>
  <si>
    <t>Gas ($)</t>
  </si>
  <si>
    <t>LPG ($)</t>
  </si>
  <si>
    <t>Diesel ($)</t>
  </si>
  <si>
    <t>Total ($)</t>
  </si>
  <si>
    <t>kWh/hL</t>
  </si>
  <si>
    <t>$/hL</t>
  </si>
  <si>
    <t>t CO2-e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</si>
  <si>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</si>
  <si>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</si>
  <si>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</si>
  <si>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</si>
  <si>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</si>
  <si>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</si>
  <si>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</si>
  <si>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</si>
  <si>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</si>
  <si>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</si>
  <si>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</si>
  <si>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</si>
  <si>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</si>
  <si>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</si>
  <si>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</si>
  <si>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</si>
  <si>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</si>
  <si>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GJ to MJ</t>
  </si>
  <si>
    <t>LPG L to MJ</t>
  </si>
  <si>
    <t>LPG Gas Unit Conversion Values: kg, Litres, MJ, kWh &amp; m³ (elgas.com.au)</t>
  </si>
  <si>
    <t>LPG kg to MJ</t>
  </si>
  <si>
    <t>LPG L to kg</t>
  </si>
  <si>
    <t>Diesel L to MJ</t>
  </si>
  <si>
    <t>CO2 emission calculator - Gen Less tools</t>
  </si>
  <si>
    <t xml:space="preserve">Waste oil L to MJ </t>
  </si>
  <si>
    <t>MJ to kWh</t>
  </si>
  <si>
    <t>Convert MJ to kwh - Conversion of Measurement Units (convertunits.com)</t>
  </si>
  <si>
    <t>CO2 emissions factors</t>
  </si>
  <si>
    <t>Electricity kWh to T CO2-e</t>
  </si>
  <si>
    <t>Natural gas GJ to T CO2-e</t>
  </si>
  <si>
    <t>LPG kg to T CO2-e</t>
  </si>
  <si>
    <t>Measuring emissions: A guide for organisations: 2024 emission factors summary | Ministry for the Environment</t>
  </si>
  <si>
    <t>Diesel L to T CO2-e</t>
  </si>
  <si>
    <t xml:space="preserve">Waste oil L to T CO2-e </t>
  </si>
  <si>
    <t>N/A</t>
  </si>
  <si>
    <t>Coal Type</t>
  </si>
  <si>
    <t>Sub-bituminous</t>
  </si>
  <si>
    <t>Lignit</t>
  </si>
  <si>
    <t>Peat</t>
  </si>
  <si>
    <t>Coal Tonnes to MJ</t>
  </si>
  <si>
    <t>Coal Tonnes to T CO2-e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</si>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</sst>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000_);_(* \(#,##0.000\);_(* &quot;-&quot;??_);_(@_)"/>
  </numFmts>
  <fonts count="32">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10"/>
      <color rgb="FF164057"/>
      <name val="Arial"/>
      <family val="2"/>
    </font>
    <font>
      <b/>
      <sz val="12"/>
      <color rgb="FF164057"/>
      <name val="Arial"/>
      <family val="2"/>
    </font>
    <font>
      <sz val="10"/>
      <color theme="1"/>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b/>
      <sz val="22"/>
      <color rgb="FF164057"/>
      <name val="Arial"/>
      <family val="2"/>
    </font>
    <font>
      <u/>
      <sz val="10"/>
      <color theme="10"/>
      <name val="Arial"/>
      <family val="2"/>
    </font>
    <font>
      <sz val="11"/>
      <color theme="1"/>
      <name val="Arial"/>
      <family val="2"/>
    </font>
    <font>
      <b/>
      <sz val="11"/>
      <color theme="1"/>
      <name val="Arial"/>
      <family val="2"/>
    </font>
    <font>
      <sz val="11"/>
      <color rgb="FF164057"/>
      <name val="Arial"/>
      <family val="2"/>
    </font>
    <font>
      <sz val="11"/>
      <color rgb="FF000000"/>
      <name val="Arial"/>
      <family val="2"/>
    </font>
    <font>
      <sz val="24"/>
      <color rgb="FF164057"/>
      <name val="Arial"/>
      <family val="2"/>
    </font>
    <font>
      <sz val="12"/>
      <color rgb="FF164057"/>
      <name val="Arial"/>
      <family val="2"/>
    </font>
    <font>
      <b/>
      <u/>
      <sz val="10"/>
      <color rgb="FF164057"/>
      <name val="Arial"/>
      <family val="2"/>
    </font>
    <font>
      <sz val="11"/>
      <color rgb="FFFF0000"/>
      <name val="Arial"/>
      <family val="2"/>
    </font>
    <font>
      <sz val="11"/>
      <name val="Arial"/>
      <family val="2"/>
    </font>
    <font>
      <u val="double"/>
      <sz val="11"/>
      <color rgb="FF164057"/>
      <name val="Arial"/>
      <family val="2"/>
    </font>
    <font>
      <b/>
      <u val="double"/>
      <sz val="11"/>
      <color rgb="FF164057"/>
      <name val="Arial"/>
      <family val="2"/>
    </font>
    <font>
      <b/>
      <sz val="11"/>
      <color rgb="FF000000"/>
      <name val="Calibri"/>
      <family val="2"/>
    </font>
    <font>
      <sz val="36"/>
      <color theme="0"/>
      <name val="Franklin Gothic Book"/>
      <family val="2"/>
    </font>
    <font>
      <sz val="11"/>
      <color rgb="FF000000"/>
      <name val="Calibri"/>
      <family val="2"/>
    </font>
  </fonts>
  <fills count="17">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89A4B3"/>
        <bgColor indexed="64"/>
      </patternFill>
    </fill>
    <fill>
      <patternFill patternType="solid">
        <fgColor rgb="FFB8CAD4"/>
        <bgColor indexed="64"/>
      </patternFill>
    </fill>
    <fill>
      <patternFill patternType="solid">
        <fgColor theme="0" tint="-4.9989318521683403E-2"/>
        <bgColor rgb="FF000000"/>
      </patternFill>
    </fill>
    <fill>
      <patternFill patternType="solid">
        <fgColor rgb="FFB8CAD4"/>
        <bgColor rgb="FF000000"/>
      </patternFill>
    </fill>
    <fill>
      <patternFill patternType="solid">
        <fgColor rgb="FFE7E6E6"/>
        <bgColor rgb="FF000000"/>
      </patternFill>
    </fill>
    <fill>
      <patternFill patternType="solid">
        <fgColor rgb="FF41B496"/>
        <bgColor rgb="FF000000"/>
      </patternFill>
    </fill>
    <fill>
      <patternFill patternType="solid">
        <fgColor theme="0"/>
        <bgColor rgb="FF000000"/>
      </patternFill>
    </fill>
    <fill>
      <patternFill patternType="solid">
        <fgColor rgb="FF164057"/>
        <bgColor rgb="FF000000"/>
      </patternFill>
    </fill>
    <fill>
      <patternFill patternType="solid">
        <fgColor theme="8" tint="0.59999389629810485"/>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theme="1"/>
      </top>
      <bottom/>
      <diagonal/>
    </border>
    <border>
      <left style="thin">
        <color rgb="FF000000"/>
      </left>
      <right/>
      <top style="thin">
        <color indexed="64"/>
      </top>
      <bottom/>
      <diagonal/>
    </border>
    <border>
      <left/>
      <right/>
      <top style="thin">
        <color rgb="FF000000"/>
      </top>
      <bottom/>
      <diagonal/>
    </border>
    <border>
      <left/>
      <right style="thin">
        <color rgb="FF000000"/>
      </right>
      <top/>
      <bottom/>
      <diagonal/>
    </border>
    <border>
      <left style="medium">
        <color rgb="FF000000"/>
      </left>
      <right/>
      <top style="medium">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99">
    <xf numFmtId="0" fontId="0" fillId="0" borderId="0" xfId="0"/>
    <xf numFmtId="0" fontId="3" fillId="0" borderId="0" xfId="0" applyFont="1"/>
    <xf numFmtId="0" fontId="0" fillId="0" borderId="1" xfId="0" applyBorder="1"/>
    <xf numFmtId="0" fontId="3" fillId="0" borderId="1" xfId="0" applyFont="1" applyBorder="1"/>
    <xf numFmtId="0" fontId="1" fillId="0" borderId="0" xfId="1"/>
    <xf numFmtId="0" fontId="3" fillId="0" borderId="0" xfId="0" applyFont="1" applyAlignment="1">
      <alignment horizontal="center" wrapText="1"/>
    </xf>
    <xf numFmtId="0" fontId="6" fillId="0" borderId="0" xfId="0" applyFont="1"/>
    <xf numFmtId="0" fontId="3" fillId="6" borderId="0" xfId="0" applyFont="1" applyFill="1" applyAlignment="1">
      <alignment horizontal="center"/>
    </xf>
    <xf numFmtId="0" fontId="0" fillId="6" borderId="0" xfId="0" applyFill="1"/>
    <xf numFmtId="0" fontId="3" fillId="6" borderId="0" xfId="0" applyFont="1" applyFill="1"/>
    <xf numFmtId="0" fontId="0" fillId="6" borderId="5" xfId="0" applyFill="1" applyBorder="1"/>
    <xf numFmtId="0" fontId="7" fillId="0" borderId="0" xfId="0" applyFont="1"/>
    <xf numFmtId="0" fontId="5" fillId="0" borderId="1" xfId="0" applyFont="1" applyBorder="1"/>
    <xf numFmtId="0" fontId="0" fillId="5" borderId="0" xfId="0" applyFill="1"/>
    <xf numFmtId="0" fontId="0" fillId="5" borderId="2" xfId="0" applyFill="1" applyBorder="1"/>
    <xf numFmtId="0" fontId="9" fillId="6" borderId="0" xfId="0" applyFont="1" applyFill="1" applyAlignment="1">
      <alignment horizontal="center"/>
    </xf>
    <xf numFmtId="0" fontId="10" fillId="0" borderId="0" xfId="0" applyFont="1"/>
    <xf numFmtId="0" fontId="13" fillId="0" borderId="1" xfId="0" applyFont="1" applyBorder="1"/>
    <xf numFmtId="0" fontId="0" fillId="9" borderId="1" xfId="0" applyFill="1" applyBorder="1" applyAlignment="1">
      <alignment horizontal="right"/>
    </xf>
    <xf numFmtId="0" fontId="0" fillId="9" borderId="3" xfId="0" applyFill="1" applyBorder="1" applyAlignment="1">
      <alignment horizontal="right"/>
    </xf>
    <xf numFmtId="0" fontId="0" fillId="9" borderId="9" xfId="0" applyFill="1" applyBorder="1" applyAlignment="1">
      <alignment horizontal="right"/>
    </xf>
    <xf numFmtId="0" fontId="10" fillId="3" borderId="3" xfId="0" applyFont="1" applyFill="1" applyBorder="1"/>
    <xf numFmtId="0" fontId="10" fillId="3" borderId="1" xfId="0" applyFont="1" applyFill="1" applyBorder="1"/>
    <xf numFmtId="164" fontId="10" fillId="3" borderId="10" xfId="2" applyFont="1" applyFill="1" applyBorder="1"/>
    <xf numFmtId="164" fontId="10" fillId="3" borderId="3" xfId="2" applyFont="1" applyFill="1" applyBorder="1"/>
    <xf numFmtId="0" fontId="10" fillId="9" borderId="3" xfId="0" applyFont="1" applyFill="1" applyBorder="1" applyAlignment="1">
      <alignment horizontal="right"/>
    </xf>
    <xf numFmtId="0" fontId="10" fillId="9" borderId="1" xfId="0" applyFont="1" applyFill="1" applyBorder="1" applyAlignment="1">
      <alignment horizontal="right"/>
    </xf>
    <xf numFmtId="0" fontId="10" fillId="2" borderId="1" xfId="0" applyFont="1" applyFill="1" applyBorder="1" applyAlignment="1">
      <alignment horizontal="right"/>
    </xf>
    <xf numFmtId="44" fontId="10" fillId="3" borderId="3" xfId="3" applyFont="1" applyFill="1" applyBorder="1"/>
    <xf numFmtId="44" fontId="10" fillId="3" borderId="1" xfId="3" applyFont="1" applyFill="1" applyBorder="1"/>
    <xf numFmtId="0" fontId="10" fillId="0" borderId="11" xfId="0" applyFont="1" applyBorder="1"/>
    <xf numFmtId="0" fontId="12" fillId="8" borderId="6"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7" xfId="0" applyFont="1" applyFill="1" applyBorder="1" applyAlignment="1">
      <alignment horizontal="center" vertical="center" wrapText="1"/>
    </xf>
    <xf numFmtId="164" fontId="10" fillId="7" borderId="3" xfId="2" applyFont="1" applyFill="1" applyBorder="1"/>
    <xf numFmtId="165" fontId="10" fillId="7" borderId="3" xfId="2" applyNumberFormat="1" applyFont="1" applyFill="1" applyBorder="1"/>
    <xf numFmtId="164" fontId="10" fillId="7" borderId="4" xfId="2" applyFont="1" applyFill="1" applyBorder="1"/>
    <xf numFmtId="0" fontId="11" fillId="0" borderId="0" xfId="0" applyFont="1"/>
    <xf numFmtId="0" fontId="11" fillId="0" borderId="0" xfId="0" applyFont="1" applyAlignment="1">
      <alignment horizontal="center"/>
    </xf>
    <xf numFmtId="0" fontId="11" fillId="4" borderId="0" xfId="0" applyFont="1" applyFill="1"/>
    <xf numFmtId="0" fontId="11" fillId="0" borderId="0" xfId="0" applyFont="1" applyAlignment="1">
      <alignment horizontal="right"/>
    </xf>
    <xf numFmtId="0" fontId="15" fillId="0" borderId="0" xfId="0" applyFont="1"/>
    <xf numFmtId="0" fontId="8" fillId="0" borderId="0" xfId="0" applyFont="1" applyAlignment="1">
      <alignment horizontal="right"/>
    </xf>
    <xf numFmtId="0" fontId="8" fillId="0" borderId="0" xfId="0" applyFont="1"/>
    <xf numFmtId="0" fontId="11" fillId="0" borderId="1" xfId="0" applyFont="1" applyBorder="1" applyAlignment="1">
      <alignment horizontal="right"/>
    </xf>
    <xf numFmtId="0" fontId="17" fillId="0" borderId="0" xfId="1" applyFont="1"/>
    <xf numFmtId="0" fontId="17" fillId="0" borderId="0" xfId="1" applyFont="1" applyBorder="1"/>
    <xf numFmtId="0" fontId="10" fillId="0" borderId="2" xfId="0" applyFont="1" applyBorder="1"/>
    <xf numFmtId="0" fontId="8" fillId="5" borderId="8" xfId="0" applyFont="1" applyFill="1" applyBorder="1" applyAlignment="1">
      <alignment horizontal="right"/>
    </xf>
    <xf numFmtId="0" fontId="8" fillId="5" borderId="0" xfId="0" applyFont="1" applyFill="1" applyAlignment="1">
      <alignment horizontal="right"/>
    </xf>
    <xf numFmtId="0" fontId="8" fillId="5" borderId="2" xfId="0" applyFont="1" applyFill="1" applyBorder="1" applyAlignment="1">
      <alignment horizontal="right"/>
    </xf>
    <xf numFmtId="0" fontId="11" fillId="5" borderId="0" xfId="0" applyFont="1" applyFill="1"/>
    <xf numFmtId="0" fontId="8" fillId="5" borderId="8" xfId="0" applyFont="1" applyFill="1" applyBorder="1"/>
    <xf numFmtId="0" fontId="10" fillId="5" borderId="8" xfId="0" applyFont="1" applyFill="1" applyBorder="1"/>
    <xf numFmtId="0" fontId="8" fillId="5" borderId="0" xfId="0" applyFont="1" applyFill="1"/>
    <xf numFmtId="0" fontId="17" fillId="5" borderId="0" xfId="1" applyFont="1" applyFill="1" applyBorder="1"/>
    <xf numFmtId="0" fontId="10" fillId="5" borderId="0" xfId="0" applyFont="1" applyFill="1"/>
    <xf numFmtId="0" fontId="8" fillId="5" borderId="2" xfId="0" applyFont="1" applyFill="1" applyBorder="1"/>
    <xf numFmtId="2" fontId="8" fillId="5" borderId="2" xfId="0" applyNumberFormat="1" applyFont="1" applyFill="1" applyBorder="1"/>
    <xf numFmtId="0" fontId="17" fillId="5" borderId="2" xfId="1" applyFont="1" applyFill="1" applyBorder="1"/>
    <xf numFmtId="0" fontId="10" fillId="5" borderId="2" xfId="0" applyFont="1" applyFill="1" applyBorder="1"/>
    <xf numFmtId="0" fontId="18" fillId="5" borderId="0" xfId="0" applyFont="1" applyFill="1"/>
    <xf numFmtId="0" fontId="19" fillId="5" borderId="0" xfId="0" applyFont="1" applyFill="1"/>
    <xf numFmtId="0" fontId="19" fillId="5" borderId="0" xfId="0" applyFont="1" applyFill="1" applyAlignment="1">
      <alignment horizontal="left"/>
    </xf>
    <xf numFmtId="0" fontId="20" fillId="5" borderId="0" xfId="0" applyFont="1" applyFill="1"/>
    <xf numFmtId="0" fontId="21" fillId="10" borderId="0" xfId="0" applyFont="1" applyFill="1"/>
    <xf numFmtId="0" fontId="21" fillId="11" borderId="0" xfId="0" applyFont="1" applyFill="1"/>
    <xf numFmtId="0" fontId="21" fillId="12" borderId="0" xfId="0" applyFont="1" applyFill="1"/>
    <xf numFmtId="0" fontId="21" fillId="13" borderId="0" xfId="0" applyFont="1" applyFill="1"/>
    <xf numFmtId="14" fontId="0" fillId="0" borderId="0" xfId="0" applyNumberFormat="1"/>
    <xf numFmtId="0" fontId="24" fillId="5" borderId="0" xfId="0" applyFont="1" applyFill="1" applyAlignment="1">
      <alignment horizontal="right"/>
    </xf>
    <xf numFmtId="0" fontId="1" fillId="0" borderId="0" xfId="1" applyFill="1"/>
    <xf numFmtId="0" fontId="14" fillId="5" borderId="0" xfId="0" applyFont="1" applyFill="1" applyAlignment="1">
      <alignment horizontal="center"/>
    </xf>
    <xf numFmtId="0" fontId="14" fillId="5" borderId="0" xfId="0" applyFont="1" applyFill="1"/>
    <xf numFmtId="0" fontId="9" fillId="10" borderId="0" xfId="0" applyFont="1" applyFill="1"/>
    <xf numFmtId="0" fontId="27" fillId="5" borderId="0" xfId="0" applyFont="1" applyFill="1" applyAlignment="1">
      <alignment vertical="center"/>
    </xf>
    <xf numFmtId="0" fontId="0" fillId="6" borderId="0" xfId="0" applyFill="1" applyAlignment="1">
      <alignment horizontal="center"/>
    </xf>
    <xf numFmtId="0" fontId="19" fillId="6" borderId="0" xfId="0" applyFont="1" applyFill="1"/>
    <xf numFmtId="0" fontId="20" fillId="6" borderId="0" xfId="0" applyFont="1" applyFill="1"/>
    <xf numFmtId="0" fontId="8" fillId="6" borderId="0" xfId="0" applyFont="1" applyFill="1"/>
    <xf numFmtId="0" fontId="21" fillId="14" borderId="0" xfId="0" applyFont="1" applyFill="1"/>
    <xf numFmtId="0" fontId="10" fillId="6" borderId="0" xfId="0" applyFont="1" applyFill="1"/>
    <xf numFmtId="0" fontId="29" fillId="15" borderId="12" xfId="0" applyFont="1" applyFill="1" applyBorder="1"/>
    <xf numFmtId="0" fontId="22" fillId="6" borderId="0" xfId="0" applyFont="1" applyFill="1" applyAlignment="1">
      <alignment horizontal="left" indent="2"/>
    </xf>
    <xf numFmtId="0" fontId="22" fillId="5" borderId="0" xfId="0" applyFont="1" applyFill="1" applyAlignment="1">
      <alignment horizontal="left" indent="2"/>
    </xf>
    <xf numFmtId="0" fontId="0" fillId="5" borderId="0" xfId="0" applyFill="1" applyAlignment="1">
      <alignment horizontal="center"/>
    </xf>
    <xf numFmtId="0" fontId="10" fillId="6" borderId="5" xfId="0" applyFont="1" applyFill="1" applyBorder="1"/>
    <xf numFmtId="0" fontId="0" fillId="4" borderId="13" xfId="0" applyFill="1" applyBorder="1"/>
    <xf numFmtId="0" fontId="0" fillId="16" borderId="14" xfId="0" applyFill="1" applyBorder="1"/>
    <xf numFmtId="0" fontId="20" fillId="5" borderId="0" xfId="0" applyFont="1" applyFill="1" applyAlignment="1">
      <alignment horizontal="left" indent="1"/>
    </xf>
    <xf numFmtId="0" fontId="14" fillId="6" borderId="0" xfId="0" applyFont="1" applyFill="1"/>
    <xf numFmtId="0" fontId="23" fillId="5" borderId="0" xfId="0" applyFont="1" applyFill="1" applyAlignment="1">
      <alignment horizontal="left" vertical="center" wrapText="1" indent="2"/>
    </xf>
    <xf numFmtId="0" fontId="22" fillId="6" borderId="0" xfId="0" applyFont="1" applyFill="1" applyAlignment="1">
      <alignment horizontal="left" vertical="center" indent="2"/>
    </xf>
    <xf numFmtId="0" fontId="0" fillId="6" borderId="0" xfId="0" applyFill="1" applyAlignment="1">
      <alignment horizontal="center"/>
    </xf>
    <xf numFmtId="0" fontId="30" fillId="15" borderId="0" xfId="0" applyFont="1" applyFill="1" applyAlignment="1">
      <alignment horizontal="left" vertical="center"/>
    </xf>
    <xf numFmtId="0" fontId="31" fillId="15" borderId="0" xfId="0" applyFont="1" applyFill="1" applyAlignment="1">
      <alignment horizontal="left" vertical="center"/>
    </xf>
    <xf numFmtId="0" fontId="14" fillId="9" borderId="0" xfId="0" applyFont="1" applyFill="1" applyAlignment="1">
      <alignment horizontal="center" vertical="center"/>
    </xf>
    <xf numFmtId="0" fontId="16" fillId="0" borderId="0" xfId="0" applyFont="1" applyAlignment="1">
      <alignment vertical="center" indent="2"/>
    </xf>
    <xf numFmtId="0" fontId="16" fillId="0" borderId="2" xfId="0" applyFont="1" applyBorder="1" applyAlignment="1">
      <alignment vertical="center" indent="2"/>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164057"/>
      <color rgb="FFB8CAD4"/>
      <color rgb="FF41B496"/>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 (hL)</a:t>
            </a:r>
          </a:p>
        </c:rich>
      </c:tx>
      <c:layout>
        <c:manualLayout>
          <c:xMode val="edge"/>
          <c:yMode val="edge"/>
          <c:x val="0.36428887755444078"/>
          <c:y val="2.0125783505731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
          </c:tx>
          <c:spPr>
            <a:ln w="28575" cap="rnd">
              <a:solidFill>
                <a:schemeClr val="accent1"/>
              </a:solidFill>
              <a:round/>
            </a:ln>
            <a:effectLst/>
          </c:spPr>
          <c:marker>
            <c:symbol val="none"/>
          </c:marker>
          <c:cat>
            <c:strLit>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0-4588-4A8B-8E21-9DE1EDA936A7}"/>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Energy Intensity (kWh/hL)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97790</xdr:colOff>
      <xdr:row>0</xdr:row>
      <xdr:rowOff>321310</xdr:rowOff>
    </xdr:from>
    <xdr:to>
      <xdr:col>16</xdr:col>
      <xdr:colOff>87407</xdr:colOff>
      <xdr:row>0</xdr:row>
      <xdr:rowOff>1386840</xdr:rowOff>
    </xdr:to>
    <xdr:pic>
      <xdr:nvPicPr>
        <xdr:cNvPr id="2" name="Picture 2">
          <a:extLst>
            <a:ext uri="{FF2B5EF4-FFF2-40B4-BE49-F238E27FC236}">
              <a16:creationId xmlns:a16="http://schemas.microsoft.com/office/drawing/2014/main" id="{1456938E-D6C2-4FA6-A765-79E81024A5ED}"/>
            </a:ext>
          </a:extLst>
        </xdr:cNvPr>
        <xdr:cNvPicPr>
          <a:picLocks noChangeAspect="1"/>
        </xdr:cNvPicPr>
      </xdr:nvPicPr>
      <xdr:blipFill>
        <a:blip xmlns:r="http://schemas.openxmlformats.org/officeDocument/2006/relationships" r:embed="rId1"/>
        <a:stretch>
          <a:fillRect/>
        </a:stretch>
      </xdr:blipFill>
      <xdr:spPr>
        <a:xfrm>
          <a:off x="16659384" y="321310"/>
          <a:ext cx="1927225" cy="1059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132873</xdr:colOff>
      <xdr:row>0</xdr:row>
      <xdr:rowOff>270035</xdr:rowOff>
    </xdr:from>
    <xdr:to>
      <xdr:col>24</xdr:col>
      <xdr:colOff>675163</xdr:colOff>
      <xdr:row>0</xdr:row>
      <xdr:rowOff>1363958</xdr:rowOff>
    </xdr:to>
    <xdr:pic>
      <xdr:nvPicPr>
        <xdr:cNvPr id="4" name="Picture 4">
          <a:extLst>
            <a:ext uri="{FF2B5EF4-FFF2-40B4-BE49-F238E27FC236}">
              <a16:creationId xmlns:a16="http://schemas.microsoft.com/office/drawing/2014/main" id="{CC0990A5-7E37-4D21-BAA4-43C39CAC2382}"/>
            </a:ext>
          </a:extLst>
        </xdr:cNvPr>
        <xdr:cNvPicPr>
          <a:picLocks noChangeAspect="1"/>
        </xdr:cNvPicPr>
      </xdr:nvPicPr>
      <xdr:blipFill>
        <a:blip xmlns:r="http://schemas.openxmlformats.org/officeDocument/2006/relationships" r:embed="rId1"/>
        <a:stretch>
          <a:fillRect/>
        </a:stretch>
      </xdr:blipFill>
      <xdr:spPr>
        <a:xfrm>
          <a:off x="15110936" y="270035"/>
          <a:ext cx="1925320" cy="10958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544830</xdr:colOff>
      <xdr:row>0</xdr:row>
      <xdr:rowOff>192405</xdr:rowOff>
    </xdr:from>
    <xdr:to>
      <xdr:col>24</xdr:col>
      <xdr:colOff>111760</xdr:colOff>
      <xdr:row>0</xdr:row>
      <xdr:rowOff>1293948</xdr:rowOff>
    </xdr:to>
    <xdr:pic>
      <xdr:nvPicPr>
        <xdr:cNvPr id="5" name="Picture 4">
          <a:extLst>
            <a:ext uri="{FF2B5EF4-FFF2-40B4-BE49-F238E27FC236}">
              <a16:creationId xmlns:a16="http://schemas.microsoft.com/office/drawing/2014/main" id="{14502FF9-14C3-4AF5-A54A-04C81D4BA4AF}"/>
            </a:ext>
          </a:extLst>
        </xdr:cNvPr>
        <xdr:cNvPicPr>
          <a:picLocks noChangeAspect="1"/>
        </xdr:cNvPicPr>
      </xdr:nvPicPr>
      <xdr:blipFill>
        <a:blip xmlns:r="http://schemas.openxmlformats.org/officeDocument/2006/relationships" r:embed="rId1"/>
        <a:stretch>
          <a:fillRect/>
        </a:stretch>
      </xdr:blipFill>
      <xdr:spPr>
        <a:xfrm>
          <a:off x="12355830" y="192405"/>
          <a:ext cx="1929130" cy="1101543"/>
        </a:xfrm>
        <a:prstGeom prst="rect">
          <a:avLst/>
        </a:prstGeom>
      </xdr:spPr>
    </xdr:pic>
    <xdr:clientData/>
  </xdr:twoCellAnchor>
  <xdr:twoCellAnchor>
    <xdr:from>
      <xdr:col>1</xdr:col>
      <xdr:colOff>0</xdr:colOff>
      <xdr:row>2</xdr:row>
      <xdr:rowOff>0</xdr:rowOff>
    </xdr:from>
    <xdr:to>
      <xdr:col>15</xdr:col>
      <xdr:colOff>548641</xdr:colOff>
      <xdr:row>23</xdr:row>
      <xdr:rowOff>21908</xdr:rowOff>
    </xdr:to>
    <xdr:graphicFrame macro="">
      <xdr:nvGraphicFramePr>
        <xdr:cNvPr id="2" name="Chart 1">
          <a:extLst>
            <a:ext uri="{FF2B5EF4-FFF2-40B4-BE49-F238E27FC236}">
              <a16:creationId xmlns:a16="http://schemas.microsoft.com/office/drawing/2014/main" id="{C35896A1-8229-4525-BC4A-E621E8D43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470535</xdr:colOff>
      <xdr:row>10</xdr:row>
      <xdr:rowOff>166253</xdr:rowOff>
    </xdr:from>
    <xdr:to>
      <xdr:col>28</xdr:col>
      <xdr:colOff>456247</xdr:colOff>
      <xdr:row>29</xdr:row>
      <xdr:rowOff>157473</xdr:rowOff>
    </xdr:to>
    <xdr:pic>
      <xdr:nvPicPr>
        <xdr:cNvPr id="2" name="Picture 1">
          <a:extLst>
            <a:ext uri="{FF2B5EF4-FFF2-40B4-BE49-F238E27FC236}">
              <a16:creationId xmlns:a16="http://schemas.microsoft.com/office/drawing/2014/main" id="{CBBCE43C-26B8-B6CA-F2AA-903CFB8BA24A}"/>
            </a:ext>
          </a:extLst>
        </xdr:cNvPr>
        <xdr:cNvPicPr>
          <a:picLocks noChangeAspect="1"/>
        </xdr:cNvPicPr>
      </xdr:nvPicPr>
      <xdr:blipFill rotWithShape="1">
        <a:blip xmlns:r="http://schemas.openxmlformats.org/officeDocument/2006/relationships" r:embed="rId1"/>
        <a:srcRect t="17113"/>
        <a:stretch/>
      </xdr:blipFill>
      <xdr:spPr>
        <a:xfrm>
          <a:off x="2853517" y="1967344"/>
          <a:ext cx="14283603" cy="3413293"/>
        </a:xfrm>
        <a:prstGeom prst="rect">
          <a:avLst/>
        </a:prstGeom>
      </xdr:spPr>
    </xdr:pic>
    <xdr:clientData/>
  </xdr:twoCellAnchor>
  <xdr:twoCellAnchor>
    <xdr:from>
      <xdr:col>0</xdr:col>
      <xdr:colOff>226695</xdr:colOff>
      <xdr:row>33</xdr:row>
      <xdr:rowOff>160497</xdr:rowOff>
    </xdr:from>
    <xdr:to>
      <xdr:col>8</xdr:col>
      <xdr:colOff>587693</xdr:colOff>
      <xdr:row>41</xdr:row>
      <xdr:rowOff>76677</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26695" y="6054091"/>
          <a:ext cx="5123498" cy="1344930"/>
        </a:xfrm>
        <a:prstGeom prst="wedgeRectCallout">
          <a:avLst>
            <a:gd name="adj1" fmla="val 25799"/>
            <a:gd name="adj2" fmla="val -207428"/>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are in blue</a:t>
          </a:r>
        </a:p>
        <a:p>
          <a:pPr algn="l"/>
          <a:r>
            <a:rPr lang="en-NZ" sz="1100" baseline="0">
              <a:solidFill>
                <a:schemeClr val="lt1"/>
              </a:solidFill>
              <a:effectLst/>
              <a:latin typeface="+mn-lt"/>
              <a:ea typeface="+mn-ea"/>
              <a:cs typeface="+mn-cs"/>
            </a:rPr>
            <a:t>The grey total sum cell will automatically change. </a:t>
          </a:r>
        </a:p>
        <a:p>
          <a:pPr algn="l"/>
          <a:r>
            <a:rPr lang="en-NZ" sz="1100" baseline="0">
              <a:solidFill>
                <a:schemeClr val="lt1"/>
              </a:solidFill>
              <a:effectLst/>
              <a:latin typeface="+mn-lt"/>
              <a:ea typeface="+mn-ea"/>
              <a:cs typeface="+mn-cs"/>
            </a:rPr>
            <a:t>The value displayed will be a sum of the total production for that month.</a:t>
          </a:r>
          <a:endParaRPr lang="en-NZ">
            <a:effectLst/>
          </a:endParaRPr>
        </a:p>
      </xdr:txBody>
    </xdr:sp>
    <xdr:clientData/>
  </xdr:twoCellAnchor>
  <xdr:twoCellAnchor>
    <xdr:from>
      <xdr:col>0</xdr:col>
      <xdr:colOff>438422</xdr:colOff>
      <xdr:row>0</xdr:row>
      <xdr:rowOff>144236</xdr:rowOff>
    </xdr:from>
    <xdr:to>
      <xdr:col>6</xdr:col>
      <xdr:colOff>314597</xdr:colOff>
      <xdr:row>7</xdr:row>
      <xdr:rowOff>40822</xdr:rowOff>
    </xdr:to>
    <xdr:sp macro="" textlink="">
      <xdr:nvSpPr>
        <xdr:cNvPr id="12" name="TextBox 11">
          <a:extLst>
            <a:ext uri="{FF2B5EF4-FFF2-40B4-BE49-F238E27FC236}">
              <a16:creationId xmlns:a16="http://schemas.microsoft.com/office/drawing/2014/main" id="{1126FC32-8A74-4164-ACEB-9994F6FB1A2B}"/>
            </a:ext>
          </a:extLst>
        </xdr:cNvPr>
        <xdr:cNvSpPr txBox="1"/>
      </xdr:nvSpPr>
      <xdr:spPr>
        <a:xfrm>
          <a:off x="438422" y="144236"/>
          <a:ext cx="3550104" cy="11348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Example 1: </a:t>
          </a:r>
          <a:endParaRPr lang="en-NZ" sz="1100" i="1" baseline="0"/>
        </a:p>
        <a:p>
          <a:pPr marL="0" marR="0" lvl="0" indent="0" defTabSz="914400" eaLnBrk="1" fontAlgn="auto" latinLnBrk="0" hangingPunct="1">
            <a:lnSpc>
              <a:spcPct val="100000"/>
            </a:lnSpc>
            <a:spcBef>
              <a:spcPts val="0"/>
            </a:spcBef>
            <a:spcAft>
              <a:spcPts val="0"/>
            </a:spcAft>
            <a:buClrTx/>
            <a:buSzTx/>
            <a:buFontTx/>
            <a:buNone/>
            <a:tabLst/>
            <a:defRPr/>
          </a:pPr>
          <a:r>
            <a:rPr lang="en-NZ" sz="1100" i="1">
              <a:solidFill>
                <a:schemeClr val="dk1"/>
              </a:solidFill>
              <a:effectLst/>
              <a:latin typeface="+mn-lt"/>
              <a:ea typeface="+mn-ea"/>
              <a:cs typeface="+mn-cs"/>
            </a:rPr>
            <a:t>Note this is an example</a:t>
          </a:r>
          <a:r>
            <a:rPr lang="en-NZ" sz="1100" i="1" baseline="0">
              <a:solidFill>
                <a:schemeClr val="dk1"/>
              </a:solidFill>
              <a:effectLst/>
              <a:latin typeface="+mn-lt"/>
              <a:ea typeface="+mn-ea"/>
              <a:cs typeface="+mn-cs"/>
            </a:rPr>
            <a:t> site designed only for the purpose of demonstrating the tool and the infromation does not reflect a true site. </a:t>
          </a:r>
          <a:endParaRPr lang="en-NZ" i="1">
            <a:effectLst/>
          </a:endParaRPr>
        </a:p>
        <a:p>
          <a:endParaRPr lang="en-NZ" sz="1100"/>
        </a:p>
      </xdr:txBody>
    </xdr:sp>
    <xdr:clientData/>
  </xdr:twoCellAnchor>
  <xdr:twoCellAnchor>
    <xdr:from>
      <xdr:col>11</xdr:col>
      <xdr:colOff>198119</xdr:colOff>
      <xdr:row>36</xdr:row>
      <xdr:rowOff>66947</xdr:rowOff>
    </xdr:from>
    <xdr:to>
      <xdr:col>20</xdr:col>
      <xdr:colOff>28574</xdr:colOff>
      <xdr:row>43</xdr:row>
      <xdr:rowOff>143419</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903719" y="6582047"/>
          <a:ext cx="5316855" cy="1343297"/>
        </a:xfrm>
        <a:prstGeom prst="wedgeRectCallout">
          <a:avLst>
            <a:gd name="adj1" fmla="val -29444"/>
            <a:gd name="adj2" fmla="val -2080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Within this example the only uses natural gas, LPG and electricity. In this example natural gas and electricity are use.</a:t>
          </a:r>
        </a:p>
        <a:p>
          <a:pPr algn="l"/>
          <a:endParaRPr lang="en-NZ" sz="1100" baseline="0"/>
        </a:p>
        <a:p>
          <a:pPr algn="l"/>
          <a:endParaRPr lang="en-NZ" sz="1100" baseline="0"/>
        </a:p>
      </xdr:txBody>
    </xdr:sp>
    <xdr:clientData/>
  </xdr:twoCellAnchor>
  <xdr:twoCellAnchor>
    <xdr:from>
      <xdr:col>30</xdr:col>
      <xdr:colOff>371475</xdr:colOff>
      <xdr:row>11</xdr:row>
      <xdr:rowOff>64768</xdr:rowOff>
    </xdr:from>
    <xdr:to>
      <xdr:col>39</xdr:col>
      <xdr:colOff>205740</xdr:colOff>
      <xdr:row>22</xdr:row>
      <xdr:rowOff>22859</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18230850" y="2029299"/>
          <a:ext cx="5192078" cy="1922623"/>
        </a:xfrm>
        <a:prstGeom prst="wedgeRectCallout">
          <a:avLst>
            <a:gd name="adj1" fmla="val -84349"/>
            <a:gd name="adj2" fmla="val -8596"/>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intenisty is calculated in the  green.</a:t>
          </a:r>
        </a:p>
        <a:p>
          <a:pPr algn="l"/>
          <a:endParaRPr lang="en-NZ" sz="1100"/>
        </a:p>
        <a:p>
          <a:pPr algn="l"/>
          <a:r>
            <a:rPr lang="en-NZ" sz="1100"/>
            <a:t>This calculates how much energy was requried to produce 1 hL of production</a:t>
          </a:r>
        </a:p>
        <a:p>
          <a:pPr algn="l"/>
          <a:endParaRPr lang="en-NZ" sz="1100"/>
        </a:p>
        <a:p>
          <a:pPr algn="l"/>
          <a:r>
            <a:rPr lang="en-NZ" sz="1100"/>
            <a:t>This calculates the total cost of energy per hL produced</a:t>
          </a:r>
        </a:p>
        <a:p>
          <a:pPr algn="l"/>
          <a:endParaRPr lang="en-NZ" sz="1100"/>
        </a:p>
        <a:p>
          <a:pPr algn="l"/>
          <a:r>
            <a:rPr lang="en-NZ" sz="1100"/>
            <a:t>This is converted to tons of CO2 emissions.</a:t>
          </a:r>
        </a:p>
        <a:p>
          <a:pPr algn="l"/>
          <a:endParaRPr lang="en-NZ" sz="1100"/>
        </a:p>
        <a:p>
          <a:pPr algn="l"/>
          <a:r>
            <a:rPr lang="en-NZ" sz="1100"/>
            <a:t>Contiuned monthly data enables visibility of variations within the sites energy use.</a:t>
          </a:r>
        </a:p>
        <a:p>
          <a:pPr algn="l"/>
          <a:r>
            <a:rPr lang="en-NZ" sz="1100"/>
            <a:t>Further visibility can be seen in the "Graph" tab </a:t>
          </a:r>
        </a:p>
        <a:p>
          <a:pPr algn="l"/>
          <a:endParaRPr lang="en-NZ" sz="1100" baseline="0"/>
        </a:p>
        <a:p>
          <a:pPr algn="l"/>
          <a:endParaRPr lang="en-NZ" sz="1100" baseline="0"/>
        </a:p>
      </xdr:txBody>
    </xdr:sp>
    <xdr:clientData/>
  </xdr:twoCellAnchor>
  <xdr:twoCellAnchor>
    <xdr:from>
      <xdr:col>31</xdr:col>
      <xdr:colOff>182608</xdr:colOff>
      <xdr:row>28</xdr:row>
      <xdr:rowOff>12518</xdr:rowOff>
    </xdr:from>
    <xdr:to>
      <xdr:col>40</xdr:col>
      <xdr:colOff>16873</xdr:colOff>
      <xdr:row>31</xdr:row>
      <xdr:rowOff>149678</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18637296" y="5013143"/>
          <a:ext cx="5192077" cy="672941"/>
        </a:xfrm>
        <a:prstGeom prst="wedgeRectCallout">
          <a:avLst>
            <a:gd name="adj1" fmla="val -87290"/>
            <a:gd name="adj2" fmla="val -89212"/>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accumulaitve enerygy</a:t>
          </a:r>
          <a:r>
            <a:rPr lang="en-NZ" sz="1100" baseline="0"/>
            <a:t> </a:t>
          </a:r>
          <a:r>
            <a:rPr lang="en-NZ" sz="1100"/>
            <a:t>is displayed</a:t>
          </a:r>
          <a:r>
            <a:rPr lang="en-NZ" sz="1100" baseline="0"/>
            <a:t> in the bottom 'totals'</a:t>
          </a:r>
        </a:p>
        <a:p>
          <a:pPr algn="l"/>
          <a:endParaRPr lang="en-NZ" sz="1100" baseline="0"/>
        </a:p>
        <a:p>
          <a:pPr algn="l"/>
          <a:r>
            <a:rPr lang="en-NZ" sz="1100" baseline="0"/>
            <a:t>This demonstrats a total over the months that data is inputted for. </a:t>
          </a:r>
        </a:p>
      </xdr:txBody>
    </xdr:sp>
    <xdr:clientData/>
  </xdr:twoCellAnchor>
  <xdr:twoCellAnchor>
    <xdr:from>
      <xdr:col>21</xdr:col>
      <xdr:colOff>20954</xdr:colOff>
      <xdr:row>39</xdr:row>
      <xdr:rowOff>53612</xdr:rowOff>
    </xdr:from>
    <xdr:to>
      <xdr:col>29</xdr:col>
      <xdr:colOff>457199</xdr:colOff>
      <xdr:row>46</xdr:row>
      <xdr:rowOff>130084</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2522517" y="7018768"/>
          <a:ext cx="5198745" cy="1326629"/>
        </a:xfrm>
        <a:prstGeom prst="wedgeRectCallout">
          <a:avLst>
            <a:gd name="adj1" fmla="val -46629"/>
            <a:gd name="adj2" fmla="val -222965"/>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enery &amp; fuel for each month of production </a:t>
          </a:r>
          <a:endParaRPr lang="en-NZ" sz="1100"/>
        </a:p>
        <a:p>
          <a:pPr algn="l"/>
          <a:r>
            <a:rPr lang="en-NZ" sz="1100" baseline="0"/>
            <a:t>The editable cells have allowed for the case where a site may have multiple fuel options.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tools.genless.govt.nz/businesses/wood-energy-calculators/co2-emission-calculator/" TargetMode="External"/><Relationship Id="rId5" Type="http://schemas.openxmlformats.org/officeDocument/2006/relationships/hyperlink" Target="https://tools.genless.govt.nz/businesses/wood-energy-calculators/energy-unit-converter/" TargetMode="External"/><Relationship Id="rId15" Type="http://schemas.openxmlformats.org/officeDocument/2006/relationships/hyperlink" Target="https://environment.govt.nz/assets/publications/Measuring-Emissions-2024/Measuring-Emissions_EmissionFactors_Summary_2024_ME1830-v2.docx"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www.convertunits.com/from/MJ/to/kw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dimension ref="A1:AC33"/>
  <sheetViews>
    <sheetView zoomScale="85" zoomScaleNormal="85" workbookViewId="0">
      <selection activeCell="B1" sqref="B1:AC1"/>
    </sheetView>
  </sheetViews>
  <sheetFormatPr defaultColWidth="8.7109375" defaultRowHeight="14.45"/>
  <cols>
    <col min="1" max="1" width="8.7109375" style="1"/>
    <col min="2" max="2" width="30.5703125" customWidth="1"/>
    <col min="5" max="5" width="46.28515625" customWidth="1"/>
    <col min="7" max="7" width="74" customWidth="1"/>
    <col min="15" max="15" width="19.5703125" customWidth="1"/>
    <col min="17" max="17" width="19.7109375" customWidth="1"/>
    <col min="18" max="18" width="9.140625" customWidth="1"/>
  </cols>
  <sheetData>
    <row r="1" spans="1:29" ht="121.9" customHeight="1">
      <c r="A1" s="82" t="s">
        <v>0</v>
      </c>
      <c r="B1" s="94" t="s">
        <v>1</v>
      </c>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1:29" ht="48.75" customHeight="1">
      <c r="A2" s="9"/>
      <c r="B2" s="92" t="s">
        <v>2</v>
      </c>
      <c r="C2" s="92"/>
      <c r="D2" s="92"/>
      <c r="E2" s="92"/>
      <c r="F2" s="8"/>
      <c r="G2" s="8"/>
      <c r="H2" s="8"/>
      <c r="I2" s="8"/>
      <c r="J2" s="8"/>
      <c r="K2" s="8"/>
      <c r="L2" s="8"/>
      <c r="M2" s="8"/>
      <c r="N2" s="8"/>
      <c r="O2" s="8"/>
      <c r="P2" s="8"/>
      <c r="Q2" s="8"/>
      <c r="R2" s="10"/>
    </row>
    <row r="3" spans="1:29" ht="60.75" customHeight="1">
      <c r="A3" s="9"/>
      <c r="B3" s="91" t="s">
        <v>3</v>
      </c>
      <c r="C3" s="91"/>
      <c r="D3" s="91"/>
      <c r="E3" s="91"/>
      <c r="F3" s="91"/>
      <c r="G3" s="91"/>
      <c r="H3" s="91"/>
      <c r="I3" s="91"/>
      <c r="J3" s="91"/>
      <c r="K3" s="91"/>
      <c r="L3" s="91"/>
      <c r="M3" s="91"/>
      <c r="N3" s="91"/>
      <c r="O3" s="91"/>
      <c r="P3" s="91"/>
      <c r="Q3" s="91"/>
      <c r="R3" s="10"/>
    </row>
    <row r="4" spans="1:29" ht="31.5" customHeight="1">
      <c r="A4" s="9"/>
      <c r="B4" s="91"/>
      <c r="C4" s="91"/>
      <c r="D4" s="91"/>
      <c r="E4" s="91"/>
      <c r="F4" s="91"/>
      <c r="G4" s="91"/>
      <c r="H4" s="91"/>
      <c r="I4" s="91"/>
      <c r="J4" s="91"/>
      <c r="K4" s="91"/>
      <c r="L4" s="91"/>
      <c r="M4" s="91"/>
      <c r="N4" s="91"/>
      <c r="O4" s="91"/>
      <c r="P4" s="91"/>
      <c r="Q4" s="91"/>
      <c r="R4" s="10"/>
    </row>
    <row r="5" spans="1:29" ht="8.1" customHeight="1">
      <c r="A5" s="9"/>
      <c r="B5" s="91"/>
      <c r="C5" s="91"/>
      <c r="D5" s="91"/>
      <c r="E5" s="91"/>
      <c r="F5" s="91"/>
      <c r="G5" s="91"/>
      <c r="H5" s="91"/>
      <c r="I5" s="91"/>
      <c r="J5" s="91"/>
      <c r="K5" s="91"/>
      <c r="L5" s="91"/>
      <c r="M5" s="91"/>
      <c r="N5" s="91"/>
      <c r="O5" s="91"/>
      <c r="P5" s="91"/>
      <c r="Q5" s="91"/>
      <c r="R5" s="10"/>
    </row>
    <row r="6" spans="1:29" ht="1.1499999999999999" hidden="1" customHeight="1">
      <c r="A6" s="9"/>
      <c r="B6" s="91"/>
      <c r="C6" s="91"/>
      <c r="D6" s="91"/>
      <c r="E6" s="91"/>
      <c r="F6" s="91"/>
      <c r="G6" s="91"/>
      <c r="H6" s="91"/>
      <c r="I6" s="91"/>
      <c r="J6" s="91"/>
      <c r="K6" s="91"/>
      <c r="L6" s="91"/>
      <c r="M6" s="91"/>
      <c r="N6" s="91"/>
      <c r="O6" s="91"/>
      <c r="P6" s="91"/>
      <c r="Q6" s="91"/>
      <c r="R6" s="10"/>
    </row>
    <row r="7" spans="1:29" ht="1.1499999999999999" customHeight="1">
      <c r="A7" s="9"/>
      <c r="B7" s="91"/>
      <c r="C7" s="91"/>
      <c r="D7" s="91"/>
      <c r="E7" s="91"/>
      <c r="F7" s="91"/>
      <c r="G7" s="91"/>
      <c r="H7" s="91"/>
      <c r="I7" s="91"/>
      <c r="J7" s="91"/>
      <c r="K7" s="91"/>
      <c r="L7" s="91"/>
      <c r="M7" s="91"/>
      <c r="N7" s="91"/>
      <c r="O7" s="91"/>
      <c r="P7" s="91"/>
      <c r="Q7" s="91"/>
      <c r="R7" s="10"/>
    </row>
    <row r="8" spans="1:29" ht="14.45" customHeight="1">
      <c r="A8" s="9"/>
      <c r="B8" s="8"/>
      <c r="C8" s="8"/>
      <c r="D8" s="8"/>
      <c r="E8" s="8"/>
      <c r="F8" s="8"/>
      <c r="G8" s="8"/>
      <c r="H8" s="8"/>
      <c r="I8" s="8"/>
      <c r="J8" s="8"/>
      <c r="K8" s="8"/>
      <c r="L8" s="8"/>
      <c r="M8" s="8"/>
      <c r="N8" s="8"/>
      <c r="O8" s="93"/>
      <c r="P8" s="93"/>
      <c r="Q8" s="93"/>
      <c r="R8" s="10"/>
    </row>
    <row r="9" spans="1:29" ht="14.45" customHeight="1">
      <c r="A9" s="9"/>
      <c r="B9" s="8"/>
      <c r="C9" s="8"/>
      <c r="D9" s="8"/>
      <c r="E9" s="8"/>
      <c r="F9" s="8"/>
      <c r="G9" s="8"/>
      <c r="H9" s="8"/>
      <c r="I9" s="8"/>
      <c r="J9" s="8"/>
      <c r="K9" s="8"/>
      <c r="L9" s="8"/>
      <c r="M9" s="8"/>
      <c r="N9" s="8"/>
      <c r="O9" s="93"/>
      <c r="P9" s="93"/>
      <c r="Q9" s="93"/>
      <c r="R9" s="10"/>
    </row>
    <row r="10" spans="1:29" ht="30.6" customHeight="1">
      <c r="A10" s="9"/>
      <c r="B10" s="83" t="s">
        <v>4</v>
      </c>
      <c r="C10" s="8"/>
      <c r="D10" s="8"/>
      <c r="E10" s="8"/>
      <c r="F10" s="8"/>
      <c r="G10" s="8"/>
      <c r="H10" s="8"/>
      <c r="I10" s="8"/>
      <c r="J10" s="8"/>
      <c r="K10" s="8"/>
      <c r="L10" s="8"/>
      <c r="M10" s="8"/>
      <c r="N10" s="8"/>
      <c r="O10" s="93"/>
      <c r="P10" s="93"/>
      <c r="Q10" s="93"/>
      <c r="R10" s="10"/>
    </row>
    <row r="11" spans="1:29" ht="30.6" customHeight="1">
      <c r="A11" s="9"/>
      <c r="B11" s="83"/>
      <c r="C11" s="8"/>
      <c r="D11" s="8"/>
      <c r="E11" s="8"/>
      <c r="F11" s="8"/>
      <c r="G11" s="8"/>
      <c r="H11" s="8"/>
      <c r="I11" s="8"/>
      <c r="J11" s="8"/>
      <c r="K11" s="8"/>
      <c r="L11" s="8"/>
      <c r="M11" s="8"/>
      <c r="N11" s="8"/>
      <c r="O11" s="76"/>
      <c r="P11" s="76"/>
      <c r="Q11" s="76"/>
      <c r="R11" s="10"/>
    </row>
    <row r="12" spans="1:29" ht="10.15" customHeight="1">
      <c r="A12" s="9"/>
      <c r="B12" s="84"/>
      <c r="C12" s="13"/>
      <c r="D12" s="13"/>
      <c r="E12" s="13"/>
      <c r="F12" s="13"/>
      <c r="G12" s="13"/>
      <c r="H12" s="13"/>
      <c r="I12" s="13"/>
      <c r="J12" s="13"/>
      <c r="K12" s="13"/>
      <c r="L12" s="13"/>
      <c r="M12" s="13"/>
      <c r="N12" s="13"/>
      <c r="O12" s="85"/>
      <c r="P12" s="85"/>
      <c r="Q12" s="85"/>
      <c r="R12" s="10"/>
    </row>
    <row r="13" spans="1:29" ht="14.45" customHeight="1">
      <c r="A13" s="9"/>
      <c r="B13" s="72" t="s">
        <v>5</v>
      </c>
      <c r="C13" s="73"/>
      <c r="D13" s="61"/>
      <c r="E13" s="61"/>
      <c r="F13" s="61"/>
      <c r="G13" s="61"/>
      <c r="H13" s="61"/>
      <c r="I13" s="61"/>
      <c r="J13" s="61"/>
      <c r="K13" s="61"/>
      <c r="L13" s="61"/>
      <c r="M13" s="61"/>
      <c r="N13" s="61"/>
      <c r="O13" s="61"/>
      <c r="P13" s="61"/>
      <c r="Q13" s="61"/>
      <c r="R13" s="10"/>
    </row>
    <row r="14" spans="1:29" ht="15.6" customHeight="1">
      <c r="A14" s="9"/>
      <c r="B14" s="62"/>
      <c r="C14" s="63"/>
      <c r="D14" s="61"/>
      <c r="E14" s="61"/>
      <c r="F14" s="61"/>
      <c r="G14" s="61"/>
      <c r="H14" s="61"/>
      <c r="I14" s="61"/>
      <c r="J14" s="61"/>
      <c r="K14" s="61"/>
      <c r="L14" s="61"/>
      <c r="M14" s="61"/>
      <c r="N14" s="61"/>
      <c r="O14" s="61"/>
      <c r="P14" s="61"/>
      <c r="Q14" s="61"/>
      <c r="R14" s="10"/>
    </row>
    <row r="15" spans="1:29" ht="14.45" customHeight="1">
      <c r="A15" s="9"/>
      <c r="B15" s="72">
        <v>1</v>
      </c>
      <c r="C15" s="64" t="s">
        <v>6</v>
      </c>
      <c r="D15" s="64"/>
      <c r="E15" s="64"/>
      <c r="F15" s="64"/>
      <c r="G15" s="64"/>
      <c r="H15" s="64"/>
      <c r="I15" s="64"/>
      <c r="J15" s="64"/>
      <c r="K15" s="64"/>
      <c r="L15" s="64"/>
      <c r="M15" s="64"/>
      <c r="N15" s="64"/>
      <c r="O15" s="64"/>
      <c r="P15" s="61"/>
      <c r="Q15" s="61"/>
      <c r="R15" s="10"/>
    </row>
    <row r="16" spans="1:29" ht="14.45" customHeight="1">
      <c r="A16" s="9"/>
      <c r="B16" s="72"/>
      <c r="C16" s="64"/>
      <c r="D16" s="64"/>
      <c r="E16" s="64"/>
      <c r="F16" s="64"/>
      <c r="G16" s="64"/>
      <c r="H16" s="64"/>
      <c r="I16" s="64"/>
      <c r="J16" s="64"/>
      <c r="K16" s="64"/>
      <c r="L16" s="64"/>
      <c r="M16" s="64"/>
      <c r="N16" s="64"/>
      <c r="O16" s="64"/>
      <c r="P16" s="54"/>
      <c r="Q16" s="54"/>
      <c r="R16" s="10"/>
    </row>
    <row r="17" spans="1:18" ht="14.45" customHeight="1">
      <c r="A17" s="9"/>
      <c r="B17" s="72">
        <v>2</v>
      </c>
      <c r="C17" s="64" t="s">
        <v>7</v>
      </c>
      <c r="D17" s="64"/>
      <c r="E17" s="64"/>
      <c r="F17" s="64"/>
      <c r="G17" s="64"/>
      <c r="H17" s="64"/>
      <c r="I17" s="64"/>
      <c r="J17" s="64"/>
      <c r="K17" s="64"/>
      <c r="L17" s="64"/>
      <c r="M17" s="64"/>
      <c r="N17" s="64"/>
      <c r="O17" s="64"/>
      <c r="P17" s="54"/>
      <c r="Q17" s="54"/>
      <c r="R17" s="10"/>
    </row>
    <row r="18" spans="1:18" ht="14.45" customHeight="1">
      <c r="A18" s="9"/>
      <c r="B18" s="72"/>
      <c r="C18" s="75" t="s">
        <v>8</v>
      </c>
      <c r="D18" s="64"/>
      <c r="E18" s="64"/>
      <c r="F18" s="64"/>
      <c r="G18" s="64"/>
      <c r="H18" s="64"/>
      <c r="I18" s="64"/>
      <c r="J18" s="64"/>
      <c r="K18" s="64"/>
      <c r="L18" s="64"/>
      <c r="M18" s="64"/>
      <c r="N18" s="64"/>
      <c r="O18" s="64"/>
      <c r="P18" s="54"/>
      <c r="Q18" s="54"/>
      <c r="R18" s="10"/>
    </row>
    <row r="19" spans="1:18" ht="15.6" customHeight="1">
      <c r="A19" s="7"/>
      <c r="B19" s="72"/>
      <c r="C19" s="89"/>
      <c r="D19" s="64"/>
      <c r="E19" s="64"/>
      <c r="F19" s="64"/>
      <c r="G19" s="64"/>
      <c r="H19" s="64"/>
      <c r="I19" s="64"/>
      <c r="J19" s="64"/>
      <c r="K19" s="64"/>
      <c r="L19" s="64"/>
      <c r="M19" s="64"/>
      <c r="N19" s="64"/>
      <c r="O19" s="64"/>
      <c r="P19" s="54"/>
      <c r="Q19" s="54"/>
      <c r="R19" s="10"/>
    </row>
    <row r="20" spans="1:18" ht="14.45" customHeight="1">
      <c r="A20" s="9"/>
      <c r="B20" s="72">
        <v>3</v>
      </c>
      <c r="C20" s="64" t="s">
        <v>9</v>
      </c>
      <c r="D20" s="64"/>
      <c r="E20" s="64"/>
      <c r="F20" s="64"/>
      <c r="G20" s="64"/>
      <c r="H20" s="64"/>
      <c r="I20" s="64"/>
      <c r="J20" s="64"/>
      <c r="K20" s="64"/>
      <c r="L20" s="64"/>
      <c r="M20" s="64"/>
      <c r="N20" s="64"/>
      <c r="O20" s="64"/>
      <c r="P20" s="54"/>
      <c r="Q20" s="54"/>
      <c r="R20" s="10"/>
    </row>
    <row r="21" spans="1:18" ht="15.6">
      <c r="A21" s="15"/>
      <c r="B21" s="72"/>
      <c r="C21" s="64" t="s">
        <v>10</v>
      </c>
      <c r="D21" s="64"/>
      <c r="E21" s="64"/>
      <c r="F21" s="64"/>
      <c r="G21" s="64"/>
      <c r="H21" s="64"/>
      <c r="I21" s="64"/>
      <c r="J21" s="64"/>
      <c r="K21" s="74"/>
      <c r="L21" s="64"/>
      <c r="M21" s="64"/>
      <c r="N21" s="64"/>
      <c r="O21" s="64"/>
      <c r="P21" s="54"/>
      <c r="Q21" s="54"/>
      <c r="R21" s="86"/>
    </row>
    <row r="22" spans="1:18" ht="15.6" customHeight="1">
      <c r="A22" s="15"/>
      <c r="B22" s="72"/>
      <c r="C22" s="64" t="s">
        <v>11</v>
      </c>
      <c r="D22" s="64"/>
      <c r="E22" s="64"/>
      <c r="F22" s="64"/>
      <c r="G22" s="64"/>
      <c r="H22" s="64"/>
      <c r="I22" s="64"/>
      <c r="J22" s="64"/>
      <c r="K22" s="65"/>
      <c r="L22" s="64"/>
      <c r="M22" s="64"/>
      <c r="N22" s="64"/>
      <c r="O22" s="64"/>
      <c r="P22" s="54"/>
      <c r="Q22" s="54"/>
      <c r="R22" s="86"/>
    </row>
    <row r="23" spans="1:18" ht="15.6" customHeight="1">
      <c r="A23" s="15"/>
      <c r="B23" s="72"/>
      <c r="C23" s="64"/>
      <c r="D23" s="64"/>
      <c r="E23" s="64"/>
      <c r="F23" s="64"/>
      <c r="G23" s="64"/>
      <c r="H23" s="64"/>
      <c r="I23" s="64"/>
      <c r="J23" s="64"/>
      <c r="K23" s="65"/>
      <c r="L23" s="64"/>
      <c r="M23" s="64"/>
      <c r="N23" s="64"/>
      <c r="O23" s="64"/>
      <c r="P23" s="54"/>
      <c r="Q23" s="74"/>
      <c r="R23" s="86"/>
    </row>
    <row r="24" spans="1:18" ht="20.25" customHeight="1">
      <c r="A24" s="15"/>
      <c r="B24" s="72">
        <v>4</v>
      </c>
      <c r="C24" s="64" t="s">
        <v>12</v>
      </c>
      <c r="D24" s="64"/>
      <c r="E24" s="64"/>
      <c r="F24" s="64"/>
      <c r="G24" s="64"/>
      <c r="H24" s="64"/>
      <c r="I24" s="64"/>
      <c r="J24" s="64"/>
      <c r="K24" s="65"/>
      <c r="L24" s="64"/>
      <c r="M24" s="64"/>
      <c r="N24" s="64"/>
      <c r="O24" s="74" t="s">
        <v>13</v>
      </c>
      <c r="P24" s="54"/>
      <c r="Q24" s="65"/>
      <c r="R24" s="86"/>
    </row>
    <row r="25" spans="1:18" ht="15.6" customHeight="1">
      <c r="A25" s="15"/>
      <c r="B25" s="62"/>
      <c r="C25" s="64" t="s">
        <v>14</v>
      </c>
      <c r="D25" s="64"/>
      <c r="E25" s="64"/>
      <c r="F25" s="64"/>
      <c r="G25" s="64"/>
      <c r="H25" s="64"/>
      <c r="I25" s="64"/>
      <c r="J25" s="64"/>
      <c r="K25" s="64"/>
      <c r="L25" s="64"/>
      <c r="M25" s="64"/>
      <c r="N25" s="64"/>
      <c r="O25" s="66" t="s">
        <v>15</v>
      </c>
      <c r="P25" s="54"/>
      <c r="Q25" s="65"/>
      <c r="R25" s="86"/>
    </row>
    <row r="26" spans="1:18" ht="15.6" customHeight="1">
      <c r="A26" s="15"/>
      <c r="B26" s="62"/>
      <c r="C26" s="64"/>
      <c r="D26" s="64"/>
      <c r="E26" s="64"/>
      <c r="F26" s="64"/>
      <c r="G26" s="64"/>
      <c r="H26" s="64"/>
      <c r="I26" s="64"/>
      <c r="J26" s="64"/>
      <c r="K26" s="64"/>
      <c r="L26" s="64"/>
      <c r="M26" s="64"/>
      <c r="N26" s="64"/>
      <c r="O26" s="67" t="s">
        <v>16</v>
      </c>
      <c r="P26" s="54"/>
      <c r="Q26" s="74"/>
      <c r="R26" s="86"/>
    </row>
    <row r="27" spans="1:18" ht="15.6" customHeight="1">
      <c r="A27" s="15"/>
      <c r="B27" s="62"/>
      <c r="C27" s="73" t="s">
        <v>17</v>
      </c>
      <c r="D27" s="64"/>
      <c r="E27" s="64"/>
      <c r="F27" s="64"/>
      <c r="G27" s="64"/>
      <c r="H27" s="64"/>
      <c r="I27" s="64"/>
      <c r="J27" s="64"/>
      <c r="K27" s="64"/>
      <c r="L27" s="64"/>
      <c r="M27" s="64"/>
      <c r="N27" s="64"/>
      <c r="O27" s="68" t="s">
        <v>18</v>
      </c>
      <c r="P27" s="54"/>
      <c r="Q27" s="65"/>
      <c r="R27" s="86"/>
    </row>
    <row r="28" spans="1:18" ht="15.6" customHeight="1">
      <c r="A28" s="15"/>
      <c r="B28" s="62"/>
      <c r="C28" s="64" t="s">
        <v>19</v>
      </c>
      <c r="D28" s="64"/>
      <c r="E28" s="64"/>
      <c r="F28" s="64"/>
      <c r="G28" s="64"/>
      <c r="H28" s="64"/>
      <c r="I28" s="64"/>
      <c r="J28" s="64"/>
      <c r="K28" s="64"/>
      <c r="L28" s="64"/>
      <c r="M28" s="64"/>
      <c r="N28" s="64"/>
      <c r="O28" s="64"/>
      <c r="P28" s="54"/>
      <c r="Q28" s="65"/>
      <c r="R28" s="86"/>
    </row>
    <row r="29" spans="1:18" ht="15.6">
      <c r="A29" s="15"/>
      <c r="B29" s="62"/>
      <c r="C29" s="73" t="s">
        <v>20</v>
      </c>
      <c r="D29" s="64"/>
      <c r="E29" s="64"/>
      <c r="F29" s="64"/>
      <c r="G29" s="64"/>
      <c r="H29" s="64"/>
      <c r="I29" s="64"/>
      <c r="J29" s="64"/>
      <c r="K29" s="64"/>
      <c r="L29" s="64"/>
      <c r="M29" s="64"/>
      <c r="N29" s="64"/>
      <c r="O29" s="64"/>
      <c r="P29" s="54"/>
      <c r="Q29" s="65"/>
      <c r="R29" s="86"/>
    </row>
    <row r="30" spans="1:18" ht="15.6">
      <c r="A30" s="15"/>
      <c r="B30" s="62"/>
      <c r="C30" s="73"/>
      <c r="D30" s="64"/>
      <c r="E30" s="64"/>
      <c r="F30" s="64"/>
      <c r="G30" s="64"/>
      <c r="H30" s="64"/>
      <c r="I30" s="64"/>
      <c r="J30" s="64"/>
      <c r="K30" s="64"/>
      <c r="L30" s="64"/>
      <c r="M30" s="64"/>
      <c r="N30" s="64"/>
      <c r="O30" s="64"/>
      <c r="P30" s="54"/>
      <c r="Q30" s="65"/>
      <c r="R30" s="81"/>
    </row>
    <row r="31" spans="1:18" ht="15.6">
      <c r="A31" s="15"/>
      <c r="B31" s="77"/>
      <c r="C31" s="90"/>
      <c r="D31" s="78"/>
      <c r="E31" s="78"/>
      <c r="F31" s="78"/>
      <c r="G31" s="78"/>
      <c r="H31" s="78"/>
      <c r="I31" s="78"/>
      <c r="J31" s="78"/>
      <c r="K31" s="78"/>
      <c r="L31" s="78"/>
      <c r="M31" s="78"/>
      <c r="N31" s="78"/>
      <c r="O31" s="78"/>
      <c r="P31" s="79"/>
      <c r="Q31" s="80"/>
      <c r="R31" s="81"/>
    </row>
    <row r="32" spans="1:18">
      <c r="A32" s="3"/>
      <c r="B32" s="2"/>
      <c r="C32" s="2"/>
      <c r="D32" s="2"/>
      <c r="E32" s="2"/>
      <c r="F32" s="2"/>
      <c r="G32" s="2"/>
      <c r="H32" s="2"/>
      <c r="I32" s="2"/>
      <c r="J32" s="2"/>
      <c r="K32" s="2"/>
      <c r="L32" s="2"/>
      <c r="M32" s="2"/>
      <c r="N32" s="2"/>
      <c r="O32" s="2"/>
      <c r="P32" s="2"/>
      <c r="Q32" s="2"/>
      <c r="R32" s="2"/>
    </row>
    <row r="33" spans="10:10">
      <c r="J33" t="s">
        <v>21</v>
      </c>
    </row>
  </sheetData>
  <mergeCells count="4">
    <mergeCell ref="B3:Q7"/>
    <mergeCell ref="B2:E2"/>
    <mergeCell ref="O8:Q10"/>
    <mergeCell ref="B1:A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dimension ref="A1:AC20"/>
  <sheetViews>
    <sheetView zoomScale="80" zoomScaleNormal="80" workbookViewId="0">
      <selection activeCell="A20" sqref="A20"/>
    </sheetView>
  </sheetViews>
  <sheetFormatPr defaultColWidth="8.7109375" defaultRowHeight="14.45"/>
  <cols>
    <col min="2" max="2" width="10.7109375" customWidth="1"/>
    <col min="3" max="3" width="10.42578125" customWidth="1"/>
    <col min="4" max="4" width="11.42578125" bestFit="1" customWidth="1"/>
    <col min="6" max="6" width="11.42578125" customWidth="1"/>
    <col min="7" max="7" width="14.42578125" customWidth="1"/>
    <col min="11" max="11" width="8.7109375" customWidth="1"/>
    <col min="12" max="12" width="11.28515625" hidden="1" customWidth="1"/>
    <col min="13" max="13" width="10.7109375" hidden="1" customWidth="1"/>
    <col min="14" max="14" width="15.28515625" customWidth="1"/>
    <col min="16" max="16" width="10.28515625" customWidth="1"/>
    <col min="17" max="17" width="14.42578125" customWidth="1"/>
    <col min="18" max="19" width="12.28515625" customWidth="1"/>
    <col min="20" max="20" width="11.28515625" customWidth="1"/>
    <col min="21" max="21" width="14.42578125" customWidth="1"/>
    <col min="23" max="23" width="11.42578125" customWidth="1"/>
    <col min="25" max="25" width="11.5703125" customWidth="1"/>
  </cols>
  <sheetData>
    <row r="1" spans="1:29" ht="121.9" customHeight="1">
      <c r="A1" s="82" t="s">
        <v>0</v>
      </c>
      <c r="B1" s="94" t="s">
        <v>1</v>
      </c>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3" spans="1:29">
      <c r="L3" s="87"/>
      <c r="M3" s="88" t="s">
        <v>22</v>
      </c>
    </row>
    <row r="5" spans="1:29">
      <c r="Q5" s="5"/>
    </row>
    <row r="6" spans="1:29" ht="33.6" customHeight="1">
      <c r="C6" s="96" t="s">
        <v>23</v>
      </c>
      <c r="D6" s="96"/>
      <c r="E6" s="11"/>
      <c r="F6" s="11"/>
      <c r="G6" s="96" t="s">
        <v>24</v>
      </c>
      <c r="H6" s="96"/>
      <c r="I6" s="96"/>
      <c r="J6" s="96"/>
      <c r="K6" s="96"/>
      <c r="L6" s="96"/>
      <c r="M6" s="96"/>
      <c r="N6" s="11"/>
      <c r="O6" s="11"/>
      <c r="P6" s="11"/>
      <c r="Q6" s="96" t="s">
        <v>25</v>
      </c>
      <c r="R6" s="96"/>
      <c r="S6" s="96"/>
      <c r="T6" s="96"/>
      <c r="U6" s="11"/>
      <c r="V6" s="11"/>
      <c r="W6" s="31" t="s">
        <v>26</v>
      </c>
      <c r="X6" s="32" t="s">
        <v>27</v>
      </c>
      <c r="Y6" s="33" t="s">
        <v>28</v>
      </c>
    </row>
    <row r="7" spans="1:29" ht="15">
      <c r="A7" s="6"/>
      <c r="B7" s="6"/>
      <c r="C7" s="37" t="s">
        <v>29</v>
      </c>
      <c r="D7" s="37" t="s">
        <v>30</v>
      </c>
      <c r="E7" s="6"/>
      <c r="F7" s="6"/>
      <c r="G7" s="38" t="s">
        <v>31</v>
      </c>
      <c r="H7" s="38" t="s">
        <v>32</v>
      </c>
      <c r="I7" s="38" t="s">
        <v>33</v>
      </c>
      <c r="J7" s="38" t="s">
        <v>34</v>
      </c>
      <c r="K7" s="37" t="s">
        <v>35</v>
      </c>
      <c r="L7" s="37" t="s">
        <v>36</v>
      </c>
      <c r="M7" s="39" t="s">
        <v>37</v>
      </c>
      <c r="N7" s="40" t="s">
        <v>38</v>
      </c>
      <c r="O7" s="6"/>
      <c r="P7" s="6"/>
      <c r="Q7" s="38" t="s">
        <v>39</v>
      </c>
      <c r="R7" s="38" t="s">
        <v>40</v>
      </c>
      <c r="S7" s="38" t="s">
        <v>41</v>
      </c>
      <c r="T7" s="38" t="s">
        <v>42</v>
      </c>
      <c r="U7" s="40" t="s">
        <v>43</v>
      </c>
      <c r="V7" s="41"/>
      <c r="W7" s="38" t="s">
        <v>44</v>
      </c>
      <c r="X7" s="38" t="s">
        <v>45</v>
      </c>
      <c r="Y7" s="38" t="s">
        <v>46</v>
      </c>
    </row>
    <row r="8" spans="1:29">
      <c r="B8" s="16" t="s">
        <v>47</v>
      </c>
      <c r="C8" s="20"/>
      <c r="D8" s="24">
        <f t="shared" ref="D8:D19" si="0">SUM(C8:C8)</f>
        <v>0</v>
      </c>
      <c r="F8" s="16" t="s">
        <v>47</v>
      </c>
      <c r="G8" s="25"/>
      <c r="H8" s="26"/>
      <c r="I8" s="26"/>
      <c r="J8" s="26"/>
      <c r="K8" s="26"/>
      <c r="L8" s="27">
        <v>0</v>
      </c>
      <c r="M8" s="27">
        <v>0</v>
      </c>
      <c r="N8" s="24">
        <f>(G8*'Parameters '!$C$6+H8*'Parameters '!$C$7+I8*'Parameters '!$C$8+J8*'Parameters '!$C$9+K8*'Parameters '!$C$11+L8*'Parameters '!$C$12+(M8*(CHOOSE('Parameters '!$A$21,'Parameters '!$C$23,'Parameters '!$D$23,'Parameters '!$E$23,'Parameters '!$F$23,'Parameters '!$A$22))))*'Parameters '!$C$13</f>
        <v>0</v>
      </c>
      <c r="P8" s="16" t="s">
        <v>47</v>
      </c>
      <c r="Q8" s="19"/>
      <c r="R8" s="18"/>
      <c r="S8" s="18"/>
      <c r="T8" s="18"/>
      <c r="U8" s="28">
        <f>Q8+R8+T8+S8</f>
        <v>0</v>
      </c>
      <c r="W8" s="34">
        <f t="shared" ref="W8:W19" si="1">IF(D8&gt;0,N8/D8,0)</f>
        <v>0</v>
      </c>
      <c r="X8" s="34">
        <f t="shared" ref="X8:X20" si="2">IF(D8&gt;0,U8/D8,0)</f>
        <v>0</v>
      </c>
      <c r="Y8" s="35">
        <v>0</v>
      </c>
    </row>
    <row r="9" spans="1:29">
      <c r="B9" s="16" t="s">
        <v>48</v>
      </c>
      <c r="C9" s="20"/>
      <c r="D9" s="24">
        <f t="shared" si="0"/>
        <v>0</v>
      </c>
      <c r="F9" s="16" t="s">
        <v>48</v>
      </c>
      <c r="G9" s="25"/>
      <c r="H9" s="26"/>
      <c r="I9" s="26"/>
      <c r="J9" s="26"/>
      <c r="K9" s="26"/>
      <c r="L9" s="27">
        <v>0</v>
      </c>
      <c r="M9" s="27">
        <v>0</v>
      </c>
      <c r="N9" s="24">
        <f>(G9*'Parameters '!$C$6+H9*'Parameters '!$C$7+I9*'Parameters '!$C$8+J9*'Parameters '!$C$9+K9*'Parameters '!$C$11+L9*'Parameters '!$C$12+(M9*(CHOOSE('Parameters '!$A$21,'Parameters '!$C$23,'Parameters '!$D$23,'Parameters '!$E$23,'Parameters '!$F$23,'Parameters '!$A$22))))*'Parameters '!$C$13</f>
        <v>0</v>
      </c>
      <c r="P9" s="16" t="s">
        <v>48</v>
      </c>
      <c r="Q9" s="19"/>
      <c r="R9" s="18"/>
      <c r="S9" s="18"/>
      <c r="T9" s="18"/>
      <c r="U9" s="28">
        <f t="shared" ref="U9:U18" si="3">Q9+R9+T9</f>
        <v>0</v>
      </c>
      <c r="W9" s="34">
        <f t="shared" si="1"/>
        <v>0</v>
      </c>
      <c r="X9" s="34">
        <f t="shared" si="2"/>
        <v>0</v>
      </c>
      <c r="Y9" s="34">
        <v>0</v>
      </c>
    </row>
    <row r="10" spans="1:29">
      <c r="B10" s="16" t="s">
        <v>49</v>
      </c>
      <c r="C10" s="20"/>
      <c r="D10" s="24">
        <f t="shared" si="0"/>
        <v>0</v>
      </c>
      <c r="F10" s="16" t="s">
        <v>49</v>
      </c>
      <c r="G10" s="25"/>
      <c r="H10" s="26"/>
      <c r="I10" s="26"/>
      <c r="J10" s="26"/>
      <c r="K10" s="26"/>
      <c r="L10" s="27">
        <v>0</v>
      </c>
      <c r="M10" s="27">
        <v>0</v>
      </c>
      <c r="N10" s="24">
        <f>(G10*'Parameters '!$C$6+H10*'Parameters '!$C$7+I10*'Parameters '!$C$8+J10*'Parameters '!$C$9+K10*'Parameters '!$C$11+L10*'Parameters '!$C$12+(M10*(CHOOSE('Parameters '!$A$21,'Parameters '!$C$23,'Parameters '!$D$23,'Parameters '!$E$23,'Parameters '!$F$23,'Parameters '!$A$22))))*'Parameters '!$C$13</f>
        <v>0</v>
      </c>
      <c r="P10" s="16" t="s">
        <v>49</v>
      </c>
      <c r="Q10" s="19"/>
      <c r="R10" s="18"/>
      <c r="S10" s="18"/>
      <c r="T10" s="18"/>
      <c r="U10" s="28">
        <f t="shared" si="3"/>
        <v>0</v>
      </c>
      <c r="W10" s="34">
        <f t="shared" si="1"/>
        <v>0</v>
      </c>
      <c r="X10" s="34">
        <f t="shared" si="2"/>
        <v>0</v>
      </c>
      <c r="Y10" s="34">
        <v>0</v>
      </c>
    </row>
    <row r="11" spans="1:29">
      <c r="B11" s="16" t="s">
        <v>50</v>
      </c>
      <c r="C11" s="20"/>
      <c r="D11" s="24">
        <f t="shared" si="0"/>
        <v>0</v>
      </c>
      <c r="F11" s="16" t="s">
        <v>50</v>
      </c>
      <c r="G11" s="25"/>
      <c r="H11" s="26"/>
      <c r="I11" s="26"/>
      <c r="J11" s="26"/>
      <c r="K11" s="26"/>
      <c r="L11" s="27">
        <v>0</v>
      </c>
      <c r="M11" s="27">
        <v>0</v>
      </c>
      <c r="N11" s="24">
        <f>(G11*'Parameters '!$C$6+H11*'Parameters '!$C$7+I11*'Parameters '!$C$8+J11*'Parameters '!$C$9+K11*'Parameters '!$C$11+L11*'Parameters '!$C$12+(M11*(CHOOSE('Parameters '!$A$21,'Parameters '!$C$23,'Parameters '!$D$23,'Parameters '!$E$23,'Parameters '!$F$23,'Parameters '!$A$22))))*'Parameters '!$C$13</f>
        <v>0</v>
      </c>
      <c r="P11" s="16" t="s">
        <v>50</v>
      </c>
      <c r="Q11" s="19"/>
      <c r="R11" s="18"/>
      <c r="S11" s="18"/>
      <c r="T11" s="18"/>
      <c r="U11" s="28">
        <f t="shared" si="3"/>
        <v>0</v>
      </c>
      <c r="W11" s="34">
        <f t="shared" si="1"/>
        <v>0</v>
      </c>
      <c r="X11" s="34">
        <f t="shared" si="2"/>
        <v>0</v>
      </c>
      <c r="Y11" s="34">
        <v>0</v>
      </c>
    </row>
    <row r="12" spans="1:29">
      <c r="B12" s="16" t="s">
        <v>51</v>
      </c>
      <c r="C12" s="20"/>
      <c r="D12" s="24">
        <f t="shared" si="0"/>
        <v>0</v>
      </c>
      <c r="F12" s="16" t="s">
        <v>51</v>
      </c>
      <c r="G12" s="25"/>
      <c r="H12" s="26"/>
      <c r="I12" s="26"/>
      <c r="J12" s="26"/>
      <c r="K12" s="26"/>
      <c r="L12" s="27">
        <v>0</v>
      </c>
      <c r="M12" s="27">
        <v>0</v>
      </c>
      <c r="N12" s="24">
        <f>(G12*'Parameters '!$C$6+H12*'Parameters '!$C$7+I12*'Parameters '!$C$8+J12*'Parameters '!$C$9+K12*'Parameters '!$C$11+L12*'Parameters '!$C$12+(M12*(CHOOSE('Parameters '!$A$21,'Parameters '!$C$23,'Parameters '!$D$23,'Parameters '!$E$23,'Parameters '!$F$23,'Parameters '!$A$22))))*'Parameters '!$C$13</f>
        <v>0</v>
      </c>
      <c r="P12" s="16" t="s">
        <v>51</v>
      </c>
      <c r="Q12" s="19"/>
      <c r="R12" s="18"/>
      <c r="S12" s="18"/>
      <c r="T12" s="18"/>
      <c r="U12" s="28">
        <f t="shared" si="3"/>
        <v>0</v>
      </c>
      <c r="W12" s="34">
        <f t="shared" si="1"/>
        <v>0</v>
      </c>
      <c r="X12" s="34">
        <f t="shared" si="2"/>
        <v>0</v>
      </c>
      <c r="Y12" s="34">
        <v>0</v>
      </c>
    </row>
    <row r="13" spans="1:29">
      <c r="B13" s="16" t="s">
        <v>52</v>
      </c>
      <c r="C13" s="20"/>
      <c r="D13" s="24">
        <f t="shared" si="0"/>
        <v>0</v>
      </c>
      <c r="F13" s="16" t="s">
        <v>52</v>
      </c>
      <c r="G13" s="25"/>
      <c r="H13" s="26"/>
      <c r="I13" s="26"/>
      <c r="J13" s="26"/>
      <c r="K13" s="26"/>
      <c r="L13" s="27">
        <v>0</v>
      </c>
      <c r="M13" s="27">
        <v>0</v>
      </c>
      <c r="N13" s="24">
        <f>(G13*'Parameters '!$C$6+H13*'Parameters '!$C$7+I13*'Parameters '!$C$8+J13*'Parameters '!$C$9+K13*'Parameters '!$C$11+L13*'Parameters '!$C$12+(M13*(CHOOSE('Parameters '!$A$21,'Parameters '!$C$23,'Parameters '!$D$23,'Parameters '!$E$23,'Parameters '!$F$23,'Parameters '!$A$22))))*'Parameters '!$C$13</f>
        <v>0</v>
      </c>
      <c r="P13" s="16" t="s">
        <v>52</v>
      </c>
      <c r="Q13" s="19"/>
      <c r="R13" s="18"/>
      <c r="S13" s="18"/>
      <c r="T13" s="18"/>
      <c r="U13" s="28">
        <f t="shared" si="3"/>
        <v>0</v>
      </c>
      <c r="W13" s="34">
        <f t="shared" si="1"/>
        <v>0</v>
      </c>
      <c r="X13" s="34">
        <f t="shared" si="2"/>
        <v>0</v>
      </c>
      <c r="Y13" s="34">
        <v>0</v>
      </c>
    </row>
    <row r="14" spans="1:29">
      <c r="B14" s="16" t="s">
        <v>53</v>
      </c>
      <c r="C14" s="20"/>
      <c r="D14" s="24">
        <f t="shared" si="0"/>
        <v>0</v>
      </c>
      <c r="F14" s="16" t="s">
        <v>53</v>
      </c>
      <c r="G14" s="25"/>
      <c r="H14" s="26"/>
      <c r="I14" s="26"/>
      <c r="J14" s="26"/>
      <c r="K14" s="26"/>
      <c r="L14" s="27">
        <v>0</v>
      </c>
      <c r="M14" s="27">
        <v>0</v>
      </c>
      <c r="N14" s="24">
        <f>(G14*'Parameters '!$C$6+H14*'Parameters '!$C$7+I14*'Parameters '!$C$8+J14*'Parameters '!$C$9+K14*'Parameters '!$C$11+L14*'Parameters '!$C$12+(M14*(CHOOSE('Parameters '!$A$21,'Parameters '!$C$23,'Parameters '!$D$23,'Parameters '!$E$23,'Parameters '!$F$23,'Parameters '!$A$22))))*'Parameters '!$C$13</f>
        <v>0</v>
      </c>
      <c r="P14" s="16" t="s">
        <v>53</v>
      </c>
      <c r="Q14" s="19"/>
      <c r="R14" s="18"/>
      <c r="S14" s="18"/>
      <c r="T14" s="18"/>
      <c r="U14" s="28">
        <f t="shared" si="3"/>
        <v>0</v>
      </c>
      <c r="W14" s="34">
        <f t="shared" si="1"/>
        <v>0</v>
      </c>
      <c r="X14" s="34">
        <f t="shared" si="2"/>
        <v>0</v>
      </c>
      <c r="Y14" s="34">
        <v>0</v>
      </c>
    </row>
    <row r="15" spans="1:29">
      <c r="B15" s="16" t="s">
        <v>54</v>
      </c>
      <c r="C15" s="20"/>
      <c r="D15" s="24">
        <f t="shared" si="0"/>
        <v>0</v>
      </c>
      <c r="F15" s="16" t="s">
        <v>54</v>
      </c>
      <c r="G15" s="25"/>
      <c r="H15" s="26"/>
      <c r="I15" s="26"/>
      <c r="J15" s="26"/>
      <c r="K15" s="26"/>
      <c r="L15" s="27">
        <v>0</v>
      </c>
      <c r="M15" s="27">
        <v>0</v>
      </c>
      <c r="N15" s="24">
        <f>(G15*'Parameters '!$C$6+H15*'Parameters '!$C$7+I15*'Parameters '!$C$8+J15*'Parameters '!$C$9+K15*'Parameters '!$C$11+L15*'Parameters '!$C$12+(M15*(CHOOSE('Parameters '!$A$21,'Parameters '!$C$23,'Parameters '!$D$23,'Parameters '!$E$23,'Parameters '!$F$23,'Parameters '!$A$22))))*'Parameters '!$C$13</f>
        <v>0</v>
      </c>
      <c r="P15" s="16" t="s">
        <v>54</v>
      </c>
      <c r="Q15" s="19"/>
      <c r="R15" s="18"/>
      <c r="S15" s="18"/>
      <c r="T15" s="18"/>
      <c r="U15" s="28">
        <f t="shared" si="3"/>
        <v>0</v>
      </c>
      <c r="W15" s="34">
        <f t="shared" si="1"/>
        <v>0</v>
      </c>
      <c r="X15" s="34">
        <f t="shared" si="2"/>
        <v>0</v>
      </c>
      <c r="Y15" s="34">
        <v>0</v>
      </c>
    </row>
    <row r="16" spans="1:29">
      <c r="B16" s="16" t="s">
        <v>55</v>
      </c>
      <c r="C16" s="20"/>
      <c r="D16" s="24">
        <f t="shared" si="0"/>
        <v>0</v>
      </c>
      <c r="F16" s="16" t="s">
        <v>55</v>
      </c>
      <c r="G16" s="25"/>
      <c r="H16" s="26"/>
      <c r="I16" s="26"/>
      <c r="J16" s="26"/>
      <c r="K16" s="26"/>
      <c r="L16" s="27">
        <v>0</v>
      </c>
      <c r="M16" s="27">
        <v>0</v>
      </c>
      <c r="N16" s="24">
        <f>(G16*'Parameters '!$C$6+H16*'Parameters '!$C$7+I16*'Parameters '!$C$8+J16*'Parameters '!$C$9+K16*'Parameters '!$C$11+L16*'Parameters '!$C$12+(M16*(CHOOSE('Parameters '!$A$21,'Parameters '!$C$23,'Parameters '!$D$23,'Parameters '!$E$23,'Parameters '!$F$23,'Parameters '!$A$22))))*'Parameters '!$C$13</f>
        <v>0</v>
      </c>
      <c r="P16" s="30" t="s">
        <v>55</v>
      </c>
      <c r="Q16" s="20"/>
      <c r="R16" s="18"/>
      <c r="S16" s="18"/>
      <c r="T16" s="18"/>
      <c r="U16" s="28">
        <f t="shared" si="3"/>
        <v>0</v>
      </c>
      <c r="W16" s="34">
        <f t="shared" si="1"/>
        <v>0</v>
      </c>
      <c r="X16" s="34">
        <f t="shared" si="2"/>
        <v>0</v>
      </c>
      <c r="Y16" s="34">
        <v>0</v>
      </c>
    </row>
    <row r="17" spans="2:25">
      <c r="B17" s="16" t="s">
        <v>56</v>
      </c>
      <c r="C17" s="20"/>
      <c r="D17" s="24">
        <f t="shared" si="0"/>
        <v>0</v>
      </c>
      <c r="F17" s="16" t="s">
        <v>56</v>
      </c>
      <c r="G17" s="25"/>
      <c r="H17" s="26"/>
      <c r="I17" s="26"/>
      <c r="J17" s="26"/>
      <c r="K17" s="26"/>
      <c r="L17" s="27">
        <v>0</v>
      </c>
      <c r="M17" s="27">
        <v>0</v>
      </c>
      <c r="N17" s="24">
        <f>(G17*'Parameters '!$C$6+H17*'Parameters '!$C$7+I17*'Parameters '!$C$8+J17*'Parameters '!$C$9+K17*'Parameters '!$C$11+L17*'Parameters '!$C$12+(M17*(CHOOSE('Parameters '!$A$21,'Parameters '!$C$23,'Parameters '!$D$23,'Parameters '!$E$23,'Parameters '!$F$23,'Parameters '!$A$22))))*'Parameters '!$C$13</f>
        <v>0</v>
      </c>
      <c r="P17" s="16" t="s">
        <v>56</v>
      </c>
      <c r="Q17" s="19"/>
      <c r="R17" s="18"/>
      <c r="S17" s="18"/>
      <c r="T17" s="18"/>
      <c r="U17" s="28">
        <f t="shared" si="3"/>
        <v>0</v>
      </c>
      <c r="W17" s="34">
        <f t="shared" si="1"/>
        <v>0</v>
      </c>
      <c r="X17" s="34">
        <f t="shared" si="2"/>
        <v>0</v>
      </c>
      <c r="Y17" s="34">
        <v>0</v>
      </c>
    </row>
    <row r="18" spans="2:25">
      <c r="B18" s="16" t="s">
        <v>57</v>
      </c>
      <c r="C18" s="20"/>
      <c r="D18" s="24">
        <f t="shared" si="0"/>
        <v>0</v>
      </c>
      <c r="F18" s="16" t="s">
        <v>57</v>
      </c>
      <c r="G18" s="25"/>
      <c r="H18" s="26"/>
      <c r="I18" s="26"/>
      <c r="J18" s="26"/>
      <c r="K18" s="26"/>
      <c r="L18" s="27">
        <v>0</v>
      </c>
      <c r="M18" s="27">
        <v>0</v>
      </c>
      <c r="N18" s="24">
        <f>(G18*'Parameters '!$C$6+H18*'Parameters '!$C$7+I18*'Parameters '!$C$8+J18*'Parameters '!$C$9+K18*'Parameters '!$C$11+L18*'Parameters '!$C$12+(M18*(CHOOSE('Parameters '!$A$21,'Parameters '!$C$23,'Parameters '!$D$23,'Parameters '!$E$23,'Parameters '!$F$23,'Parameters '!$A$22))))*'Parameters '!$C$13</f>
        <v>0</v>
      </c>
      <c r="P18" s="16" t="s">
        <v>57</v>
      </c>
      <c r="Q18" s="19"/>
      <c r="R18" s="18"/>
      <c r="S18" s="18"/>
      <c r="T18" s="18"/>
      <c r="U18" s="28">
        <f t="shared" si="3"/>
        <v>0</v>
      </c>
      <c r="W18" s="34">
        <f t="shared" si="1"/>
        <v>0</v>
      </c>
      <c r="X18" s="34">
        <f t="shared" si="2"/>
        <v>0</v>
      </c>
      <c r="Y18" s="34">
        <v>0</v>
      </c>
    </row>
    <row r="19" spans="2:25">
      <c r="B19" s="16" t="s">
        <v>58</v>
      </c>
      <c r="C19" s="20"/>
      <c r="D19" s="24">
        <f t="shared" si="0"/>
        <v>0</v>
      </c>
      <c r="F19" s="16" t="s">
        <v>58</v>
      </c>
      <c r="G19" s="25"/>
      <c r="H19" s="26"/>
      <c r="I19" s="26"/>
      <c r="J19" s="26"/>
      <c r="K19" s="26"/>
      <c r="L19" s="27">
        <v>0</v>
      </c>
      <c r="M19" s="27">
        <v>0</v>
      </c>
      <c r="N19" s="24">
        <f>(G19*'Parameters '!$C$6+H19*'Parameters '!$C$7+I19*'Parameters '!$C$8+J19*'Parameters '!$C$9+K19*'Parameters '!$C$11+L19*'Parameters '!$C$12+(M19*(CHOOSE('Parameters '!$A$21,'Parameters '!$C$23,'Parameters '!$D$23,'Parameters '!$E$23,'Parameters '!$F$23,'Parameters '!$A$22))))*'Parameters '!$C$13</f>
        <v>0</v>
      </c>
      <c r="P19" s="16" t="s">
        <v>58</v>
      </c>
      <c r="Q19" s="19"/>
      <c r="R19" s="18"/>
      <c r="S19" s="18"/>
      <c r="T19" s="18"/>
      <c r="U19" s="28">
        <f>Q19+R19+T19</f>
        <v>0</v>
      </c>
      <c r="W19" s="36">
        <f t="shared" si="1"/>
        <v>0</v>
      </c>
      <c r="X19" s="34">
        <f t="shared" si="2"/>
        <v>0</v>
      </c>
      <c r="Y19" s="34">
        <v>0</v>
      </c>
    </row>
    <row r="20" spans="2:25">
      <c r="B20" s="17" t="s">
        <v>59</v>
      </c>
      <c r="C20" s="21">
        <f>SUM(C8:C19)</f>
        <v>0</v>
      </c>
      <c r="D20" s="23">
        <f t="shared" ref="D20" si="4">SUM(D8:D19)</f>
        <v>0</v>
      </c>
      <c r="F20" s="17" t="s">
        <v>59</v>
      </c>
      <c r="G20" s="21">
        <f>SUM(G8:G19)</f>
        <v>0</v>
      </c>
      <c r="H20" s="22">
        <f t="shared" ref="H20:N20" si="5">SUM(H8:H19)</f>
        <v>0</v>
      </c>
      <c r="I20" s="22">
        <f t="shared" si="5"/>
        <v>0</v>
      </c>
      <c r="J20" s="22">
        <f t="shared" si="5"/>
        <v>0</v>
      </c>
      <c r="K20" s="22">
        <f t="shared" si="5"/>
        <v>0</v>
      </c>
      <c r="L20" s="22">
        <f t="shared" si="5"/>
        <v>0</v>
      </c>
      <c r="M20" s="22">
        <f t="shared" si="5"/>
        <v>0</v>
      </c>
      <c r="N20" s="24">
        <f t="shared" si="5"/>
        <v>0</v>
      </c>
      <c r="P20" s="17" t="s">
        <v>59</v>
      </c>
      <c r="Q20" s="28">
        <f>SUM(Q8:Q19)</f>
        <v>0</v>
      </c>
      <c r="R20" s="29">
        <f t="shared" ref="R20:U20" si="6">SUM(R8:R19)</f>
        <v>0</v>
      </c>
      <c r="S20" s="29">
        <f>SUM(S8:S19)</f>
        <v>0</v>
      </c>
      <c r="T20" s="29">
        <f t="shared" si="6"/>
        <v>0</v>
      </c>
      <c r="U20" s="29">
        <f t="shared" si="6"/>
        <v>0</v>
      </c>
      <c r="W20" s="34">
        <f>SUM(W8:W19)</f>
        <v>0</v>
      </c>
      <c r="X20" s="34">
        <f t="shared" si="2"/>
        <v>0</v>
      </c>
      <c r="Y20" s="34">
        <v>0</v>
      </c>
    </row>
  </sheetData>
  <mergeCells count="4">
    <mergeCell ref="G6:M6"/>
    <mergeCell ref="Q6:T6"/>
    <mergeCell ref="C6:D6"/>
    <mergeCell ref="B1:AC1"/>
  </mergeCells>
  <phoneticPr fontId="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dimension ref="A1:AC1"/>
  <sheetViews>
    <sheetView tabSelected="1" workbookViewId="0">
      <selection activeCell="S10" sqref="S10"/>
    </sheetView>
  </sheetViews>
  <sheetFormatPr defaultColWidth="8.7109375" defaultRowHeight="14.45"/>
  <sheetData>
    <row r="1" spans="1:29" ht="114.6" customHeight="1">
      <c r="A1" s="82" t="s">
        <v>0</v>
      </c>
      <c r="B1" s="94" t="s">
        <v>1</v>
      </c>
      <c r="C1" s="95"/>
      <c r="D1" s="95"/>
      <c r="E1" s="95"/>
      <c r="F1" s="95"/>
      <c r="G1" s="95"/>
      <c r="H1" s="95"/>
      <c r="I1" s="95"/>
      <c r="J1" s="95"/>
      <c r="K1" s="95"/>
      <c r="L1" s="95"/>
      <c r="M1" s="95"/>
      <c r="N1" s="95"/>
      <c r="O1" s="95"/>
      <c r="P1" s="95"/>
      <c r="Q1" s="95"/>
      <c r="R1" s="95"/>
      <c r="S1" s="95"/>
      <c r="T1" s="95"/>
      <c r="U1" s="95"/>
      <c r="V1" s="95"/>
      <c r="W1" s="95"/>
      <c r="X1" s="95"/>
      <c r="Y1" s="95"/>
      <c r="Z1" s="95"/>
      <c r="AA1" s="95"/>
      <c r="AB1" s="95"/>
      <c r="AC1" s="95"/>
    </row>
  </sheetData>
  <mergeCells count="1">
    <mergeCell ref="B1:A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dimension ref="A3:Q25"/>
  <sheetViews>
    <sheetView zoomScale="110" zoomScaleNormal="110" workbookViewId="0">
      <selection activeCell="G35" sqref="G35"/>
    </sheetView>
  </sheetViews>
  <sheetFormatPr defaultColWidth="8.7109375" defaultRowHeight="14.45"/>
  <cols>
    <col min="2" max="2" width="40.42578125" bestFit="1" customWidth="1"/>
    <col min="3" max="3" width="12.28515625" customWidth="1"/>
    <col min="4" max="4" width="14.42578125" customWidth="1"/>
    <col min="5" max="5" width="10.28515625" customWidth="1"/>
    <col min="6" max="6" width="9.7109375" customWidth="1"/>
    <col min="12" max="12" width="10.42578125" customWidth="1"/>
  </cols>
  <sheetData>
    <row r="3" spans="2:17" ht="29.1" customHeight="1">
      <c r="B3" s="97" t="s">
        <v>60</v>
      </c>
      <c r="C3" s="97"/>
      <c r="D3" s="97"/>
      <c r="E3" s="97"/>
      <c r="F3" s="97"/>
      <c r="G3" s="97"/>
      <c r="H3" s="97"/>
      <c r="I3" s="97"/>
      <c r="J3" s="97"/>
      <c r="K3" s="97"/>
      <c r="L3" s="97"/>
    </row>
    <row r="4" spans="2:17" ht="15" customHeight="1">
      <c r="B4" s="98"/>
      <c r="C4" s="98"/>
      <c r="D4" s="98"/>
      <c r="E4" s="98"/>
      <c r="F4" s="98"/>
      <c r="G4" s="98"/>
      <c r="H4" s="98"/>
      <c r="I4" s="98"/>
      <c r="J4" s="98"/>
      <c r="K4" s="98"/>
      <c r="L4" s="98"/>
    </row>
    <row r="5" spans="2:17" ht="15">
      <c r="B5" s="44" t="s">
        <v>61</v>
      </c>
      <c r="C5" s="12"/>
      <c r="D5" s="12"/>
      <c r="E5" s="12"/>
      <c r="F5" s="12"/>
      <c r="G5" s="12"/>
      <c r="H5" s="12"/>
      <c r="I5" s="12"/>
      <c r="J5" s="12"/>
      <c r="K5" s="12"/>
      <c r="L5" s="12"/>
    </row>
    <row r="6" spans="2:17">
      <c r="B6" s="42" t="s">
        <v>62</v>
      </c>
      <c r="C6" s="43">
        <v>3.6</v>
      </c>
      <c r="D6" s="45" t="s">
        <v>63</v>
      </c>
      <c r="E6" s="16"/>
      <c r="F6" s="16"/>
      <c r="G6" s="16"/>
      <c r="H6" s="16"/>
      <c r="I6" s="16"/>
      <c r="J6" s="16"/>
      <c r="K6" s="16"/>
      <c r="L6" s="16"/>
    </row>
    <row r="7" spans="2:17">
      <c r="B7" s="42" t="s">
        <v>64</v>
      </c>
      <c r="C7" s="43">
        <v>1000</v>
      </c>
      <c r="D7" s="45" t="s">
        <v>63</v>
      </c>
      <c r="E7" s="16"/>
      <c r="F7" s="16"/>
      <c r="G7" s="16"/>
      <c r="H7" s="16"/>
      <c r="I7" s="16"/>
      <c r="J7" s="16"/>
      <c r="K7" s="16"/>
      <c r="L7" s="16"/>
    </row>
    <row r="8" spans="2:17">
      <c r="B8" s="42" t="s">
        <v>65</v>
      </c>
      <c r="C8" s="43">
        <v>25</v>
      </c>
      <c r="D8" s="45" t="s">
        <v>66</v>
      </c>
      <c r="E8" s="16"/>
      <c r="F8" s="16"/>
      <c r="G8" s="16"/>
      <c r="H8" s="16"/>
      <c r="I8" s="16"/>
      <c r="J8" s="16"/>
      <c r="K8" s="16"/>
      <c r="L8" s="16"/>
    </row>
    <row r="9" spans="2:17">
      <c r="B9" s="42" t="s">
        <v>67</v>
      </c>
      <c r="C9" s="43">
        <v>49</v>
      </c>
      <c r="D9" s="45" t="s">
        <v>66</v>
      </c>
      <c r="E9" s="16"/>
      <c r="F9" s="16"/>
      <c r="G9" s="16"/>
      <c r="H9" s="16"/>
      <c r="I9" s="16"/>
      <c r="J9" s="16"/>
      <c r="K9" s="16"/>
      <c r="L9" s="16"/>
    </row>
    <row r="10" spans="2:17">
      <c r="B10" s="42" t="s">
        <v>68</v>
      </c>
      <c r="C10" s="43">
        <v>0.51</v>
      </c>
      <c r="D10" s="45" t="s">
        <v>66</v>
      </c>
      <c r="E10" s="16"/>
      <c r="F10" s="16"/>
      <c r="G10" s="16"/>
      <c r="H10" s="16"/>
      <c r="I10" s="16"/>
      <c r="J10" s="16"/>
      <c r="K10" s="16"/>
      <c r="L10" s="16"/>
    </row>
    <row r="11" spans="2:17">
      <c r="B11" s="42" t="s">
        <v>69</v>
      </c>
      <c r="C11" s="43">
        <f>0.04*C7</f>
        <v>40</v>
      </c>
      <c r="D11" s="45" t="s">
        <v>70</v>
      </c>
      <c r="E11" s="16"/>
      <c r="F11" s="16"/>
      <c r="G11" s="16"/>
      <c r="H11" s="16"/>
      <c r="I11" s="16"/>
      <c r="J11" s="16"/>
      <c r="K11" s="16"/>
      <c r="L11" s="16"/>
    </row>
    <row r="12" spans="2:17">
      <c r="B12" s="42" t="s">
        <v>71</v>
      </c>
      <c r="C12" s="43">
        <v>40.630000000000003</v>
      </c>
      <c r="D12" s="45" t="s">
        <v>70</v>
      </c>
      <c r="E12" s="16"/>
      <c r="F12" s="16"/>
      <c r="G12" s="16"/>
      <c r="H12" s="16"/>
      <c r="I12" s="16"/>
      <c r="J12" s="16"/>
      <c r="K12" s="16"/>
      <c r="L12" s="16"/>
      <c r="Q12" s="4"/>
    </row>
    <row r="13" spans="2:17">
      <c r="B13" s="42" t="s">
        <v>72</v>
      </c>
      <c r="C13" s="43">
        <v>0.27777777777777701</v>
      </c>
      <c r="D13" s="45" t="s">
        <v>73</v>
      </c>
      <c r="E13" s="16"/>
      <c r="F13" s="16"/>
      <c r="G13" s="16"/>
      <c r="H13" s="16"/>
      <c r="I13" s="16"/>
      <c r="J13" s="16"/>
      <c r="K13" s="16"/>
      <c r="L13" s="16"/>
      <c r="Q13" s="4"/>
    </row>
    <row r="14" spans="2:17">
      <c r="B14" s="43"/>
      <c r="C14" s="43"/>
      <c r="D14" s="16"/>
      <c r="E14" s="16"/>
      <c r="F14" s="16"/>
      <c r="G14" s="16"/>
      <c r="H14" s="16"/>
      <c r="I14" s="16"/>
      <c r="J14" s="16"/>
      <c r="K14" s="16"/>
      <c r="L14" s="16"/>
    </row>
    <row r="15" spans="2:17">
      <c r="B15" s="42" t="s">
        <v>74</v>
      </c>
      <c r="C15" s="43"/>
      <c r="D15" s="16"/>
      <c r="E15" s="16"/>
      <c r="F15" s="16"/>
      <c r="G15" s="16"/>
      <c r="H15" s="16"/>
      <c r="I15" s="16"/>
      <c r="J15" s="16"/>
      <c r="K15" s="16"/>
      <c r="L15" s="16"/>
    </row>
    <row r="16" spans="2:17">
      <c r="B16" s="42" t="s">
        <v>75</v>
      </c>
      <c r="C16" s="43">
        <f>0.0729/1000</f>
        <v>7.290000000000001E-5</v>
      </c>
      <c r="D16" s="45" t="s">
        <v>70</v>
      </c>
      <c r="E16" s="16"/>
      <c r="F16" s="16"/>
      <c r="G16" s="16"/>
      <c r="H16" s="16"/>
      <c r="I16" s="16"/>
      <c r="J16" s="16"/>
      <c r="K16" s="16"/>
      <c r="L16" s="16"/>
    </row>
    <row r="17" spans="1:17">
      <c r="B17" s="42" t="s">
        <v>76</v>
      </c>
      <c r="C17" s="43">
        <v>5.3999999999999999E-2</v>
      </c>
      <c r="D17" s="45" t="s">
        <v>70</v>
      </c>
      <c r="E17" s="16"/>
      <c r="F17" s="16"/>
      <c r="G17" s="16"/>
      <c r="H17" s="16"/>
      <c r="I17" s="16"/>
      <c r="J17" s="16"/>
      <c r="K17" s="16"/>
      <c r="L17" s="16"/>
    </row>
    <row r="18" spans="1:17">
      <c r="B18" s="42" t="s">
        <v>77</v>
      </c>
      <c r="C18" s="43">
        <f>2.97/1000</f>
        <v>2.97E-3</v>
      </c>
      <c r="D18" s="71" t="s">
        <v>78</v>
      </c>
      <c r="E18" s="16"/>
      <c r="F18" s="16"/>
      <c r="G18" s="16"/>
      <c r="H18" s="16"/>
      <c r="I18" s="16"/>
      <c r="J18" s="16"/>
      <c r="K18" s="16"/>
      <c r="L18" s="16"/>
    </row>
    <row r="19" spans="1:17">
      <c r="B19" s="42" t="s">
        <v>79</v>
      </c>
      <c r="C19" s="43">
        <f>2.67/1000</f>
        <v>2.6700000000000001E-3</v>
      </c>
      <c r="D19" s="45" t="s">
        <v>70</v>
      </c>
      <c r="E19" s="16"/>
      <c r="F19" s="16"/>
      <c r="G19" s="16"/>
      <c r="H19" s="16"/>
      <c r="I19" s="16"/>
      <c r="J19" s="16"/>
      <c r="K19" s="16"/>
      <c r="L19" s="16"/>
    </row>
    <row r="20" spans="1:17">
      <c r="B20" s="42" t="s">
        <v>80</v>
      </c>
      <c r="C20" s="43">
        <f>2.98/1000</f>
        <v>2.98E-3</v>
      </c>
      <c r="D20" s="46" t="s">
        <v>70</v>
      </c>
      <c r="E20" s="16"/>
      <c r="F20" s="16"/>
      <c r="G20" s="16"/>
      <c r="H20" s="47"/>
      <c r="I20" s="47"/>
      <c r="J20" s="47"/>
      <c r="K20" s="47"/>
      <c r="L20" s="47"/>
      <c r="Q20" s="4"/>
    </row>
    <row r="21" spans="1:17">
      <c r="A21">
        <f>IF('Energy Calculator'!M3='Parameters '!C22,'Parameters '!C21,IF('Energy Calculator'!M3='Parameters '!D22,'Parameters '!D21,IF('Energy Calculator'!M3='Parameters '!E22,'Parameters '!E21,IF('Energy Calculator'!M3='Parameters '!F22,'Parameters '!F21,5))))</f>
        <v>1</v>
      </c>
      <c r="B21" s="48" t="s">
        <v>81</v>
      </c>
      <c r="C21" s="52">
        <v>1</v>
      </c>
      <c r="D21" s="53">
        <v>2</v>
      </c>
      <c r="E21" s="53">
        <v>3</v>
      </c>
      <c r="F21" s="53">
        <v>4</v>
      </c>
      <c r="G21" s="53">
        <v>5</v>
      </c>
      <c r="H21" s="13"/>
      <c r="I21" s="13"/>
      <c r="J21" s="13"/>
      <c r="K21" s="13"/>
      <c r="L21" s="13"/>
    </row>
    <row r="22" spans="1:17">
      <c r="A22">
        <v>0</v>
      </c>
      <c r="B22" s="49" t="s">
        <v>82</v>
      </c>
      <c r="C22" s="51" t="s">
        <v>22</v>
      </c>
      <c r="D22" s="51" t="s">
        <v>83</v>
      </c>
      <c r="E22" s="51" t="s">
        <v>84</v>
      </c>
      <c r="F22" s="51" t="s">
        <v>85</v>
      </c>
      <c r="G22" s="51" t="s">
        <v>81</v>
      </c>
      <c r="H22" s="13"/>
      <c r="I22" s="13"/>
      <c r="J22" s="13"/>
      <c r="K22" s="13"/>
      <c r="L22" s="13"/>
    </row>
    <row r="23" spans="1:17">
      <c r="B23" s="49" t="s">
        <v>86</v>
      </c>
      <c r="C23" s="54">
        <v>29870</v>
      </c>
      <c r="D23" s="54">
        <v>21590</v>
      </c>
      <c r="E23" s="54">
        <f>15.27*C7</f>
        <v>15270</v>
      </c>
      <c r="F23" s="54">
        <v>25730</v>
      </c>
      <c r="G23" s="55" t="s">
        <v>70</v>
      </c>
      <c r="H23" s="56"/>
      <c r="I23" s="56"/>
      <c r="J23" s="56"/>
      <c r="K23" s="56"/>
      <c r="L23" s="13"/>
    </row>
    <row r="24" spans="1:17">
      <c r="B24" s="50" t="s">
        <v>87</v>
      </c>
      <c r="C24" s="57">
        <v>2.66</v>
      </c>
      <c r="D24" s="58">
        <v>2</v>
      </c>
      <c r="E24" s="57">
        <v>1.43</v>
      </c>
      <c r="F24" s="57">
        <v>2.34</v>
      </c>
      <c r="G24" s="59" t="s">
        <v>70</v>
      </c>
      <c r="H24" s="60"/>
      <c r="I24" s="60"/>
      <c r="J24" s="60"/>
      <c r="K24" s="60"/>
      <c r="L24" s="14"/>
    </row>
    <row r="25" spans="1:17">
      <c r="B25" s="70" t="s">
        <v>88</v>
      </c>
      <c r="C25" s="69">
        <v>45454</v>
      </c>
    </row>
  </sheetData>
  <sheetProtection algorithmName="SHA-512" hashValue="rZyhbgBySQlewFwjbGcHLVSgJraBuo+xIKW12NkRKIhUhcSVYSfH00ANhQg/cgY47tSHJQKHOxX35qFXgJi98w==" saltValue="ttC0eIsJw9mIyjncg+A0NA==" spinCount="100000" sheet="1" objects="1" scenarios="1"/>
  <mergeCells count="1">
    <mergeCell ref="B3:L4"/>
  </mergeCells>
  <hyperlinks>
    <hyperlink ref="D8" r:id="rId1" display="https://www.elgas.com.au/blog/389-lpg-conversions-kg-litres-mj-kwh-and-m3/" xr:uid="{203BDC2F-2DBB-4768-BBAD-BAE66AF16ACD}"/>
    <hyperlink ref="D9" r:id="rId2" display="https://www.elgas.com.au/blog/389-lpg-conversions-kg-litres-mj-kwh-and-m3/" xr:uid="{5F2BE027-1CC7-4960-BCDB-1F2006AAFCCD}"/>
    <hyperlink ref="D11" r:id="rId3" display="https://tools.genless.govt.nz/businesses/wood-energy-calculators/co2-emission-calculator/" xr:uid="{22314175-6641-4024-B49D-A55E86904D24}"/>
    <hyperlink ref="D6" r:id="rId4" display="https://tools.genless.govt.nz/businesses/wood-energy-calculators/energy-unit-converter/" xr:uid="{169CD5C0-20EF-4C1B-8448-2659B374DD11}"/>
    <hyperlink ref="D7" r:id="rId5" display="https://tools.genless.govt.nz/businesses/wood-energy-calculators/energy-unit-converter/" xr:uid="{F6F0F2F1-D2CE-4109-A5C5-34052DEEE9AA}"/>
    <hyperlink ref="D16" r:id="rId6" display="https://tools.genless.govt.nz/businesses/wood-energy-calculators/co2-emission-calculator/" xr:uid="{247773D5-D19D-4753-B79B-46FA4224504B}"/>
    <hyperlink ref="D17" r:id="rId7" display="https://tools.genless.govt.nz/businesses/wood-energy-calculators/co2-emission-calculator/" xr:uid="{1D6F8D95-415A-45BA-BA46-76DB8607B1D7}"/>
    <hyperlink ref="D19" r:id="rId8" display="https://tools.genless.govt.nz/businesses/wood-energy-calculators/co2-emission-calculator/" xr:uid="{74964A08-398E-4925-873C-A1D2A42DF24F}"/>
    <hyperlink ref="G24" r:id="rId9" display="https://tools.genless.govt.nz/businesses/wood-energy-calculators/co2-emission-calculator/" xr:uid="{9047D6F2-368A-4C8C-8D9D-11FFB3A0F012}"/>
    <hyperlink ref="D10" r:id="rId10" display="https://www.elgas.com.au/blog/389-lpg-conversions-kg-litres-mj-kwh-and-m3/" xr:uid="{C075BADC-5BCC-4F59-880F-B64D54E6728E}"/>
    <hyperlink ref="G23" r:id="rId11" display="https://tools.genless.govt.nz/businesses/wood-energy-calculators/co2-emission-calculator/" xr:uid="{E3783D30-91EA-44C0-B0CD-1159FC99AAEA}"/>
    <hyperlink ref="D20" r:id="rId12" display="https://tools.genless.govt.nz/businesses/wood-energy-calculators/co2-emission-calculator/" xr:uid="{2F3C99B1-2972-411F-8C3D-4CFCDED0C71F}"/>
    <hyperlink ref="D12" r:id="rId13" display="https://tools.genless.govt.nz/businesses/wood-energy-calculators/co2-emission-calculator/" xr:uid="{3960B1E8-F070-442F-880B-9ECB9327E61F}"/>
    <hyperlink ref="D13" r:id="rId14" display="https://www.convertunits.com/from/MJ/to/kwh" xr:uid="{4D188CD4-9E8A-42AD-933B-7CEE0E5D13BD}"/>
    <hyperlink ref="D18" r:id="rId15" xr:uid="{70F36924-9A2A-48AD-9916-1CE2DECCA22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dimension ref="A1"/>
  <sheetViews>
    <sheetView zoomScale="55" zoomScaleNormal="55" workbookViewId="0">
      <selection activeCell="AH36" sqref="AH36"/>
    </sheetView>
  </sheetViews>
  <sheetFormatPr defaultColWidth="8.7109375" defaultRowHeight="14.45"/>
  <sheetData/>
  <sheetProtection algorithmName="SHA-512" hashValue="0GVxGLbzKeQ05EN3vs1nwV6yvwP7dB4AAuvI4nP0n2bmXcp9kvyRO+lhEe0SPhwGShseEi8ekJcvqA+mdS5kJA==" saltValue="1O1sRo3ye5XDNul4yp+/5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19</Value>
      <Value>610</Value>
      <Value>593</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AccountManager xmlns="21524e96-ec98-4da0-a122-419156e7d6b0">
      <UserInfo>
        <DisplayName>Insa Errey</DisplayName>
        <AccountId>70</AccountId>
        <AccountType/>
      </UserInfo>
    </AccountManager>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lcf76f155ced4ddcb4097134ff3c332f xmlns="376270d6-e0e1-44d9-9147-71125ac315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4B891-FAC6-411E-9583-68105D6C1E90}"/>
</file>

<file path=customXml/itemProps2.xml><?xml version="1.0" encoding="utf-8"?>
<ds:datastoreItem xmlns:ds="http://schemas.openxmlformats.org/officeDocument/2006/customXml" ds:itemID="{134FD92D-866C-433A-A1FD-A7ED886D9752}"/>
</file>

<file path=customXml/itemProps3.xml><?xml version="1.0" encoding="utf-8"?>
<ds:datastoreItem xmlns:ds="http://schemas.openxmlformats.org/officeDocument/2006/customXml" ds:itemID="{B3BA1C25-5F5D-4D1D-8713-B4A54B51A4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
  <cp:revision/>
  <dcterms:created xsi:type="dcterms:W3CDTF">2020-12-07T21:28:11Z</dcterms:created>
  <dcterms:modified xsi:type="dcterms:W3CDTF">2024-10-21T02:24:13Z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593</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False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y fmtid="{D5CDD505-2E9C-101B-9397-08002B2CF9AE}" pid="48" name="SharedWithUsers">
    <vt:lpwstr>583;#Karen Orr;#85;#Hamish Thomson;#70;#Insa Errey;#86;#Julie Coyne</vt:lpwstr>
  </property>
  <property fmtid="{D5CDD505-2E9C-101B-9397-08002B2CF9AE}" pid="49" name="Partnership_x0020_Sector">
    <vt:lpwstr>593</vt:lpwstr>
  </property>
</Properties>
</file>