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defaultThemeVersion="166925"/>
  <mc:AlternateContent xmlns:mc="http://schemas.openxmlformats.org/markup-compatibility/2006">
    <mc:Choice Requires="x15">
      <x15ac:absPath xmlns:x15ac="http://schemas.microsoft.com/office/spreadsheetml/2010/11/ac" url="https://eecagovtnz.sharepoint.com/sites/Business/SP/Horticulture/"/>
    </mc:Choice>
  </mc:AlternateContent>
  <xr:revisionPtr revIDLastSave="0" documentId="8_{4381B91A-6EDA-4BBA-B4F4-C3E535C3FFEA}" xr6:coauthVersionLast="47" xr6:coauthVersionMax="47" xr10:uidLastSave="{00000000-0000-0000-0000-000000000000}"/>
  <bookViews>
    <workbookView xWindow="-110" yWindow="-110" windowWidth="19420" windowHeight="10300" firstSheet="4" activeTab="4" xr2:uid="{C662F0B1-FB37-4F53-9E0A-C211DCA7A067}"/>
  </bookViews>
  <sheets>
    <sheet name="Introduction " sheetId="6" r:id="rId1"/>
    <sheet name="Example" sheetId="7" r:id="rId2"/>
    <sheet name="Energy Calculator" sheetId="5" r:id="rId3"/>
    <sheet name="Sheet2" sheetId="8" r:id="rId4"/>
    <sheet name="Parameters " sheetId="3"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3" l="1"/>
  <c r="E20" i="3" l="1"/>
  <c r="AA21" i="5" l="1"/>
  <c r="Z21" i="5"/>
  <c r="C17" i="3" l="1"/>
  <c r="C13" i="3"/>
  <c r="G10" i="5"/>
  <c r="G9" i="5"/>
  <c r="G5" i="5" l="1"/>
  <c r="Q9" i="5" l="1"/>
  <c r="Q10" i="5"/>
  <c r="V9" i="5"/>
  <c r="Q15" i="5"/>
  <c r="V10" i="5"/>
  <c r="V16" i="5"/>
  <c r="Q20" i="5"/>
  <c r="Q12" i="5"/>
  <c r="V15" i="5"/>
  <c r="T10" i="5"/>
  <c r="V18" i="5"/>
  <c r="Q13" i="5"/>
  <c r="Q19" i="5"/>
  <c r="Q11" i="5"/>
  <c r="V14" i="5"/>
  <c r="Q18" i="5"/>
  <c r="V13" i="5"/>
  <c r="Q17" i="5"/>
  <c r="V20" i="5"/>
  <c r="V12" i="5"/>
  <c r="Q16" i="5"/>
  <c r="V19" i="5"/>
  <c r="V11" i="5"/>
  <c r="Q14" i="5"/>
  <c r="V17" i="5"/>
  <c r="O21" i="5"/>
  <c r="T9" i="5" l="1"/>
  <c r="U9" i="5"/>
  <c r="C9" i="3"/>
  <c r="P21" i="5"/>
  <c r="K21" i="5"/>
  <c r="L21" i="5"/>
  <c r="M21" i="5"/>
  <c r="N21" i="5"/>
  <c r="J21" i="5"/>
  <c r="D21" i="5"/>
  <c r="E21" i="5"/>
  <c r="F21" i="5"/>
  <c r="C21" i="5"/>
  <c r="G11" i="5"/>
  <c r="G12" i="5"/>
  <c r="T12" i="5" s="1"/>
  <c r="G13" i="5"/>
  <c r="T13" i="5" s="1"/>
  <c r="G14" i="5"/>
  <c r="T14" i="5" s="1"/>
  <c r="G15" i="5"/>
  <c r="T15" i="5" s="1"/>
  <c r="G16" i="5"/>
  <c r="T16" i="5" s="1"/>
  <c r="G17" i="5"/>
  <c r="T17" i="5" s="1"/>
  <c r="G18" i="5"/>
  <c r="T18" i="5" s="1"/>
  <c r="G19" i="5"/>
  <c r="T19" i="5" s="1"/>
  <c r="G20" i="5"/>
  <c r="T20" i="5" s="1"/>
  <c r="G21" i="5" l="1"/>
  <c r="U10" i="5"/>
  <c r="U11" i="5"/>
  <c r="U17" i="5"/>
  <c r="U16" i="5"/>
  <c r="U13" i="5"/>
  <c r="U20" i="5"/>
  <c r="U18" i="5"/>
  <c r="U12" i="5"/>
  <c r="U19" i="5"/>
  <c r="U15" i="5"/>
  <c r="U14" i="5"/>
  <c r="V21" i="5"/>
  <c r="U21" i="5" l="1"/>
  <c r="T11" i="5"/>
  <c r="T21" i="5" s="1"/>
  <c r="Q21" i="5"/>
</calcChain>
</file>

<file path=xl/sharedStrings.xml><?xml version="1.0" encoding="utf-8"?>
<sst xmlns="http://schemas.openxmlformats.org/spreadsheetml/2006/main" count="137" uniqueCount="94">
  <si>
    <t>Energy Intensity Calculator - Covered Cropping Sector</t>
  </si>
  <si>
    <t xml:space="preserve">Introduction </t>
  </si>
  <si>
    <t xml:space="preserve">The most important step in energy management and conservation is measuring and accounting for energy consumption.
EECA works with Vegetables NZ to help members know what to measure and how to measure.
A measurement of current energy use will allow users to identify their potential energy and cost savings opportunities and will highlight success post optimisation.
This calculator is designed for individual site use only to support with their energy usage.
Note: multiple factors influence energy intensity such as geographic area, fuel type and type of produce. This tool is only designed to support sites in understanding a basic energy measurement.
</t>
  </si>
  <si>
    <t>Instructions</t>
  </si>
  <si>
    <t>Steps</t>
  </si>
  <si>
    <r>
      <t>In the</t>
    </r>
    <r>
      <rPr>
        <sz val="11"/>
        <color rgb="FFFF0000"/>
        <rFont val="Arial"/>
        <family val="2"/>
      </rPr>
      <t xml:space="preserve"> </t>
    </r>
    <r>
      <rPr>
        <sz val="11"/>
        <rFont val="Arial"/>
        <family val="2"/>
      </rPr>
      <t>Energy</t>
    </r>
    <r>
      <rPr>
        <sz val="11"/>
        <color rgb="FF164057"/>
        <rFont val="Arial"/>
        <family val="2"/>
      </rPr>
      <t xml:space="preserve"> Calculator tab, fill in monthly production data. The tool gives the options of multiple entries of differing batch types in kg</t>
    </r>
  </si>
  <si>
    <t xml:space="preserve">Enter your Energy usage. This can be found in your energy bills - the amount of energy consumed within that given month. The tool has inputs for many different types of fuel. Enter the total consumed under the relevant your fuel type. </t>
  </si>
  <si>
    <r>
      <rPr>
        <b/>
        <u val="double"/>
        <sz val="11"/>
        <color rgb="FF164057"/>
        <rFont val="Arial"/>
        <family val="2"/>
      </rPr>
      <t xml:space="preserve">Note </t>
    </r>
    <r>
      <rPr>
        <u val="double"/>
        <sz val="11"/>
        <color rgb="FF164057"/>
        <rFont val="Arial"/>
        <family val="2"/>
      </rPr>
      <t xml:space="preserve">it is important that you enter under the correct fuel type as the energy intensity in MJ and emissions factors are different for each different fuel type. </t>
    </r>
  </si>
  <si>
    <t>The energy intensity for the given month will be displayed in yellow (if Step 1-3 have been filled in correctly)</t>
  </si>
  <si>
    <t xml:space="preserve">This will show the energy used per kg of production for that month </t>
  </si>
  <si>
    <t>Total tons of CO2 emissions are also displayed.</t>
  </si>
  <si>
    <t>Repeat steps 2 &amp; 3 for each month and the tool will calculate the annual energy intensity along with displaying the month.</t>
  </si>
  <si>
    <t xml:space="preserve">This helps display variations in season and other anomalies. </t>
  </si>
  <si>
    <t>Key</t>
  </si>
  <si>
    <t>Notes:</t>
  </si>
  <si>
    <t>Editable</t>
  </si>
  <si>
    <t xml:space="preserve">Moving cells or changing calculations will cause inaccurate results </t>
  </si>
  <si>
    <t>Total sum of cells</t>
  </si>
  <si>
    <t xml:space="preserve">Do not change anything on the parameters tab, this will affect results  </t>
  </si>
  <si>
    <t>Calculation output</t>
  </si>
  <si>
    <r>
      <t>Covered crop area m</t>
    </r>
    <r>
      <rPr>
        <b/>
        <vertAlign val="superscript"/>
        <sz val="11"/>
        <color theme="1"/>
        <rFont val="Sitka Banner Bold"/>
      </rPr>
      <t>2</t>
    </r>
  </si>
  <si>
    <t>Fuel Price</t>
  </si>
  <si>
    <t>$/GJ</t>
  </si>
  <si>
    <t>Crop 1</t>
  </si>
  <si>
    <t>Crop 2</t>
  </si>
  <si>
    <t>Crop 3</t>
  </si>
  <si>
    <t>Crop 4</t>
  </si>
  <si>
    <r>
      <t>Total (m</t>
    </r>
    <r>
      <rPr>
        <vertAlign val="superscript"/>
        <sz val="11"/>
        <color theme="1"/>
        <rFont val="Franklin Gothic Book"/>
        <family val="2"/>
      </rPr>
      <t>2</t>
    </r>
    <r>
      <rPr>
        <sz val="11"/>
        <color theme="1"/>
        <rFont val="Franklin Gothic Book"/>
        <family val="2"/>
      </rPr>
      <t>)</t>
    </r>
  </si>
  <si>
    <t xml:space="preserve">* Select Coal type: </t>
  </si>
  <si>
    <t>Lignite</t>
  </si>
  <si>
    <t>Electricity Price</t>
  </si>
  <si>
    <t>$/kwh</t>
  </si>
  <si>
    <t>Area</t>
  </si>
  <si>
    <t>Crop production in kg</t>
  </si>
  <si>
    <t>Energy &amp; Fuel consumption</t>
  </si>
  <si>
    <t xml:space="preserve">Energy instensity </t>
  </si>
  <si>
    <t>Total emissions</t>
  </si>
  <si>
    <t xml:space="preserve"> </t>
  </si>
  <si>
    <t>Fuel Consumption Price</t>
  </si>
  <si>
    <t>Total (kg)</t>
  </si>
  <si>
    <t>Electricity (kWh)</t>
  </si>
  <si>
    <t>Gas (GJ)</t>
  </si>
  <si>
    <t>LPG (L)</t>
  </si>
  <si>
    <t>LPG (kg)</t>
  </si>
  <si>
    <t>Diesel (L)</t>
  </si>
  <si>
    <t xml:space="preserve">Waste oil (L) </t>
  </si>
  <si>
    <t>* Coal  (T)</t>
  </si>
  <si>
    <t>Total (MJ)</t>
  </si>
  <si>
    <t>MJ/kg</t>
  </si>
  <si>
    <r>
      <t>MJ/m</t>
    </r>
    <r>
      <rPr>
        <vertAlign val="superscript"/>
        <sz val="11"/>
        <color theme="1"/>
        <rFont val="Franklin Gothic Book"/>
        <family val="2"/>
      </rPr>
      <t>2</t>
    </r>
  </si>
  <si>
    <t>t CO2-e</t>
  </si>
  <si>
    <t>$/Heating</t>
  </si>
  <si>
    <t>$/kWh</t>
  </si>
  <si>
    <t>January</t>
  </si>
  <si>
    <t>`1</t>
  </si>
  <si>
    <t>February</t>
  </si>
  <si>
    <t>March</t>
  </si>
  <si>
    <t>April</t>
  </si>
  <si>
    <t>May</t>
  </si>
  <si>
    <t>June</t>
  </si>
  <si>
    <t>July</t>
  </si>
  <si>
    <t>August</t>
  </si>
  <si>
    <t>September</t>
  </si>
  <si>
    <t>October</t>
  </si>
  <si>
    <t>November</t>
  </si>
  <si>
    <t>December</t>
  </si>
  <si>
    <t>Total</t>
  </si>
  <si>
    <t>Parameters and emissions factors</t>
  </si>
  <si>
    <t>Energy unit conversions</t>
  </si>
  <si>
    <t>kwh to MJ</t>
  </si>
  <si>
    <t>Energy unit converter - Gen Less tools</t>
  </si>
  <si>
    <t>GJ to MJ</t>
  </si>
  <si>
    <t>LPG L to MJ</t>
  </si>
  <si>
    <t>LPG Gas Unit Conversion Values: kg, Litres, MJ, kWh &amp; m³ (elgas.com.au)</t>
  </si>
  <si>
    <t>LPG kg to MJ</t>
  </si>
  <si>
    <t>LPG L to kg</t>
  </si>
  <si>
    <t>Diesel L to MJ</t>
  </si>
  <si>
    <t>CO2 emission calculator - Gen Less tools</t>
  </si>
  <si>
    <t xml:space="preserve">Waste oil L to MJ </t>
  </si>
  <si>
    <t>CO2 emissions factors</t>
  </si>
  <si>
    <t>Electricity kWh to T CO2-e</t>
  </si>
  <si>
    <t>Natural gas GJ to T CO2-e</t>
  </si>
  <si>
    <t>LPG kg to T CO2-e</t>
  </si>
  <si>
    <t>Measuring emissions: A guide for organisations: 2024 emission factors summary | Ministry for the Environment</t>
  </si>
  <si>
    <t>Diesel L to T CO2-e</t>
  </si>
  <si>
    <t xml:space="preserve">Waste oil L to T CO2-e </t>
  </si>
  <si>
    <t>N/A</t>
  </si>
  <si>
    <t>Coal Type</t>
  </si>
  <si>
    <t>Bituminous</t>
  </si>
  <si>
    <t>Sub-bituminous</t>
  </si>
  <si>
    <t>Peat</t>
  </si>
  <si>
    <t>Coal Tonnes to MJ</t>
  </si>
  <si>
    <t>Coal Tonnes to T CO2-e</t>
  </si>
  <si>
    <t>Last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</si>
</sst>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 #,##0.00_);_(* \(#,##0.00\);_(* &quot;-&quot;??_);_(@_)"/>
  </numFmts>
  <fonts count="27">
    <font>
      <sz val="11"/>
      <color theme="1"/>
      <name val="Calibri"/>
      <family val="2"/>
      <scheme val="minor"/>
    </font>
    <font>
      <u/>
      <sz val="11"/>
      <color theme="10"/>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1"/>
      <color theme="1"/>
      <name val="Franklin Gothic Book"/>
      <family val="2"/>
    </font>
    <font>
      <b/>
      <sz val="11"/>
      <color theme="1"/>
      <name val="Franklin Gothic Book"/>
      <family val="2"/>
    </font>
    <font>
      <vertAlign val="superscript"/>
      <sz val="11"/>
      <color theme="1"/>
      <name val="Franklin Gothic Book"/>
      <family val="2"/>
    </font>
    <font>
      <b/>
      <i/>
      <sz val="11"/>
      <color theme="1"/>
      <name val="Franklin Gothic Book"/>
      <family val="2"/>
    </font>
    <font>
      <sz val="11"/>
      <color theme="1"/>
      <name val="Sitka Banner Bold"/>
    </font>
    <font>
      <b/>
      <sz val="11"/>
      <color theme="1"/>
      <name val="Sitka Banner Bold"/>
    </font>
    <font>
      <b/>
      <vertAlign val="superscript"/>
      <sz val="11"/>
      <color theme="1"/>
      <name val="Sitka Banner Bold"/>
    </font>
    <font>
      <b/>
      <sz val="11"/>
      <color theme="1"/>
      <name val="Arial"/>
      <family val="2"/>
    </font>
    <font>
      <sz val="11"/>
      <color theme="1"/>
      <name val="Arial"/>
      <family val="2"/>
    </font>
    <font>
      <sz val="24"/>
      <color theme="0"/>
      <name val="Arial"/>
      <family val="2"/>
    </font>
    <font>
      <sz val="24"/>
      <color rgb="FF164057"/>
      <name val="Arial"/>
      <family val="2"/>
    </font>
    <font>
      <sz val="11"/>
      <color rgb="FF164057"/>
      <name val="Arial"/>
      <family val="2"/>
    </font>
    <font>
      <b/>
      <sz val="12"/>
      <color rgb="FF164057"/>
      <name val="Arial"/>
      <family val="2"/>
    </font>
    <font>
      <b/>
      <sz val="11"/>
      <color rgb="FF164057"/>
      <name val="Arial"/>
      <family val="2"/>
    </font>
    <font>
      <sz val="11"/>
      <color rgb="FFFF0000"/>
      <name val="Arial"/>
      <family val="2"/>
    </font>
    <font>
      <sz val="11"/>
      <name val="Arial"/>
      <family val="2"/>
    </font>
    <font>
      <sz val="10"/>
      <color rgb="FF164057"/>
      <name val="Arial"/>
      <family val="2"/>
    </font>
    <font>
      <sz val="10"/>
      <color theme="1"/>
      <name val="Arial"/>
      <family val="2"/>
    </font>
    <font>
      <u val="double"/>
      <sz val="11"/>
      <color rgb="FF164057"/>
      <name val="Arial"/>
      <family val="2"/>
    </font>
    <font>
      <b/>
      <u val="double"/>
      <sz val="11"/>
      <color rgb="FF164057"/>
      <name val="Arial"/>
      <family val="2"/>
    </font>
    <font>
      <sz val="11"/>
      <color rgb="FF000000"/>
      <name val="Arial"/>
      <family val="2"/>
    </font>
  </fonts>
  <fills count="17">
    <fill>
      <patternFill patternType="none"/>
    </fill>
    <fill>
      <patternFill patternType="gray125"/>
    </fill>
    <fill>
      <patternFill patternType="solid">
        <fgColor rgb="FF317575"/>
        <bgColor indexed="64"/>
      </patternFill>
    </fill>
    <fill>
      <patternFill patternType="solid">
        <fgColor rgb="FF9EE2D6"/>
        <bgColor indexed="64"/>
      </patternFill>
    </fill>
    <fill>
      <patternFill patternType="solid">
        <fgColor rgb="FFAAC1C2"/>
        <bgColor indexed="64"/>
      </patternFill>
    </fill>
    <fill>
      <patternFill patternType="solid">
        <fgColor rgb="FFF9C0A3"/>
        <bgColor indexed="64"/>
      </patternFill>
    </fill>
    <fill>
      <patternFill patternType="solid">
        <fgColor rgb="FFCBCDD5"/>
        <bgColor indexed="64"/>
      </patternFill>
    </fill>
    <fill>
      <patternFill patternType="solid">
        <fgColor rgb="FF164057"/>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B8CAD4"/>
        <bgColor rgb="FF000000"/>
      </patternFill>
    </fill>
    <fill>
      <patternFill patternType="solid">
        <fgColor rgb="FFE7E6E6"/>
        <bgColor rgb="FF000000"/>
      </patternFill>
    </fill>
    <fill>
      <patternFill patternType="solid">
        <fgColor rgb="FF41B496"/>
        <bgColor rgb="FF000000"/>
      </patternFill>
    </fill>
    <fill>
      <patternFill patternType="solid">
        <fgColor theme="4" tint="0.59999389629810485"/>
        <bgColor indexed="65"/>
      </patternFill>
    </fill>
    <fill>
      <patternFill patternType="solid">
        <fgColor theme="4" tint="0.59999389629810485"/>
        <bgColor indexed="64"/>
      </patternFill>
    </fill>
    <fill>
      <patternFill patternType="solid">
        <fgColor theme="2"/>
        <bgColor indexed="64"/>
      </patternFill>
    </fill>
  </fills>
  <borders count="14">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5">
    <xf numFmtId="0" fontId="0" fillId="0" borderId="0"/>
    <xf numFmtId="0" fontId="1" fillId="0" borderId="0" applyNumberForma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0" fontId="3" fillId="14" borderId="0" applyNumberFormat="0" applyBorder="0" applyAlignment="0" applyProtection="0"/>
  </cellStyleXfs>
  <cellXfs count="79">
    <xf numFmtId="0" fontId="0" fillId="0" borderId="0" xfId="0"/>
    <xf numFmtId="0" fontId="0" fillId="0" borderId="1" xfId="0" applyBorder="1" applyAlignment="1">
      <alignment horizontal="right"/>
    </xf>
    <xf numFmtId="0" fontId="0" fillId="0" borderId="0" xfId="0" applyAlignment="1">
      <alignment horizontal="right"/>
    </xf>
    <xf numFmtId="0" fontId="0" fillId="0" borderId="0" xfId="0" applyAlignment="1">
      <alignment horizontal="center"/>
    </xf>
    <xf numFmtId="0" fontId="2" fillId="0" borderId="0" xfId="0" applyFont="1" applyAlignment="1">
      <alignment horizontal="left"/>
    </xf>
    <xf numFmtId="0" fontId="0" fillId="0" borderId="2" xfId="0" applyBorder="1" applyAlignment="1">
      <alignment horizontal="right"/>
    </xf>
    <xf numFmtId="0" fontId="4" fillId="0" borderId="0" xfId="0" applyFont="1"/>
    <xf numFmtId="0" fontId="0" fillId="0" borderId="2" xfId="0" applyBorder="1"/>
    <xf numFmtId="0" fontId="0" fillId="0" borderId="1" xfId="0" applyBorder="1"/>
    <xf numFmtId="0" fontId="1" fillId="0" borderId="0" xfId="1"/>
    <xf numFmtId="0" fontId="1" fillId="0" borderId="2" xfId="1" applyBorder="1"/>
    <xf numFmtId="2" fontId="0" fillId="0" borderId="2" xfId="0" applyNumberFormat="1" applyBorder="1"/>
    <xf numFmtId="0" fontId="0" fillId="2" borderId="0" xfId="0" applyFill="1"/>
    <xf numFmtId="0" fontId="6" fillId="0" borderId="0" xfId="0" applyFont="1"/>
    <xf numFmtId="0" fontId="7" fillId="0" borderId="0" xfId="0" applyFont="1" applyAlignment="1">
      <alignment horizontal="center" wrapText="1"/>
    </xf>
    <xf numFmtId="0" fontId="7" fillId="0" borderId="1" xfId="0" applyFont="1" applyBorder="1"/>
    <xf numFmtId="0" fontId="10" fillId="0" borderId="0" xfId="0" applyFont="1"/>
    <xf numFmtId="0" fontId="11" fillId="0" borderId="5" xfId="0" applyFont="1" applyBorder="1" applyAlignment="1">
      <alignment wrapText="1"/>
    </xf>
    <xf numFmtId="0" fontId="9" fillId="3" borderId="4" xfId="0" applyFont="1" applyFill="1" applyBorder="1"/>
    <xf numFmtId="0" fontId="6" fillId="3" borderId="6" xfId="0" applyFont="1" applyFill="1" applyBorder="1"/>
    <xf numFmtId="0" fontId="6" fillId="3" borderId="0" xfId="0" applyFont="1" applyFill="1"/>
    <xf numFmtId="0" fontId="6" fillId="4" borderId="7" xfId="0" applyFont="1" applyFill="1" applyBorder="1"/>
    <xf numFmtId="0" fontId="6" fillId="4" borderId="3" xfId="0" applyFont="1" applyFill="1" applyBorder="1" applyAlignment="1">
      <alignment horizontal="right"/>
    </xf>
    <xf numFmtId="0" fontId="6" fillId="4" borderId="1" xfId="0" applyFont="1" applyFill="1" applyBorder="1" applyAlignment="1">
      <alignment horizontal="right"/>
    </xf>
    <xf numFmtId="0" fontId="6" fillId="4" borderId="4" xfId="0" applyFont="1" applyFill="1" applyBorder="1" applyAlignment="1">
      <alignment horizontal="right"/>
    </xf>
    <xf numFmtId="164" fontId="6" fillId="5" borderId="3" xfId="2" applyFont="1" applyFill="1" applyBorder="1"/>
    <xf numFmtId="164" fontId="6" fillId="5" borderId="4" xfId="2" applyFont="1" applyFill="1" applyBorder="1"/>
    <xf numFmtId="164" fontId="6" fillId="6" borderId="3" xfId="2" applyFont="1" applyFill="1" applyBorder="1"/>
    <xf numFmtId="164" fontId="6" fillId="6" borderId="4" xfId="2" applyFont="1" applyFill="1" applyBorder="1"/>
    <xf numFmtId="0" fontId="6" fillId="6" borderId="1" xfId="0" applyFont="1" applyFill="1" applyBorder="1"/>
    <xf numFmtId="0" fontId="6" fillId="6" borderId="3" xfId="0" applyFont="1" applyFill="1" applyBorder="1"/>
    <xf numFmtId="0" fontId="4" fillId="0" borderId="0" xfId="0" applyFont="1" applyAlignment="1">
      <alignment horizontal="right"/>
    </xf>
    <xf numFmtId="14" fontId="0" fillId="0" borderId="0" xfId="0" applyNumberFormat="1"/>
    <xf numFmtId="0" fontId="1" fillId="0" borderId="0" xfId="1" applyFill="1"/>
    <xf numFmtId="0" fontId="13" fillId="7" borderId="8" xfId="0" applyFont="1" applyFill="1" applyBorder="1"/>
    <xf numFmtId="0" fontId="14" fillId="7" borderId="9" xfId="0" applyFont="1" applyFill="1" applyBorder="1"/>
    <xf numFmtId="0" fontId="14" fillId="7" borderId="10" xfId="0" applyFont="1" applyFill="1" applyBorder="1"/>
    <xf numFmtId="0" fontId="14" fillId="8" borderId="0" xfId="0" applyFont="1" applyFill="1"/>
    <xf numFmtId="0" fontId="14" fillId="8" borderId="11" xfId="0" applyFont="1" applyFill="1" applyBorder="1"/>
    <xf numFmtId="0" fontId="16" fillId="8" borderId="0" xfId="0" applyFont="1" applyFill="1" applyAlignment="1">
      <alignment horizontal="left" indent="1"/>
    </xf>
    <xf numFmtId="0" fontId="18" fillId="8" borderId="0" xfId="0" applyFont="1" applyFill="1"/>
    <xf numFmtId="0" fontId="19" fillId="9" borderId="0" xfId="0" applyFont="1" applyFill="1" applyAlignment="1">
      <alignment horizontal="center"/>
    </xf>
    <xf numFmtId="0" fontId="19" fillId="9" borderId="0" xfId="0" applyFont="1" applyFill="1"/>
    <xf numFmtId="0" fontId="14" fillId="9" borderId="0" xfId="0" applyFont="1" applyFill="1"/>
    <xf numFmtId="0" fontId="13" fillId="9" borderId="0" xfId="0" applyFont="1" applyFill="1"/>
    <xf numFmtId="0" fontId="13" fillId="9" borderId="0" xfId="0" applyFont="1" applyFill="1" applyAlignment="1">
      <alignment horizontal="left"/>
    </xf>
    <xf numFmtId="0" fontId="17" fillId="9" borderId="0" xfId="0" applyFont="1" applyFill="1"/>
    <xf numFmtId="0" fontId="22" fillId="9" borderId="0" xfId="0" applyFont="1" applyFill="1"/>
    <xf numFmtId="0" fontId="23" fillId="8" borderId="11" xfId="0" applyFont="1" applyFill="1" applyBorder="1"/>
    <xf numFmtId="0" fontId="24" fillId="9" borderId="0" xfId="0" applyFont="1" applyFill="1" applyAlignment="1">
      <alignment vertical="center"/>
    </xf>
    <xf numFmtId="0" fontId="17" fillId="9" borderId="0" xfId="0" applyFont="1" applyFill="1" applyAlignment="1">
      <alignment horizontal="left" indent="1"/>
    </xf>
    <xf numFmtId="0" fontId="18" fillId="10" borderId="0" xfId="0" applyFont="1" applyFill="1"/>
    <xf numFmtId="0" fontId="26" fillId="10" borderId="0" xfId="0" applyFont="1" applyFill="1"/>
    <xf numFmtId="0" fontId="26" fillId="11" borderId="0" xfId="0" applyFont="1" applyFill="1"/>
    <xf numFmtId="0" fontId="26" fillId="12" borderId="0" xfId="0" applyFont="1" applyFill="1"/>
    <xf numFmtId="0" fontId="26" fillId="13" borderId="0" xfId="0" applyFont="1" applyFill="1"/>
    <xf numFmtId="0" fontId="14" fillId="8" borderId="12" xfId="0" applyFont="1" applyFill="1" applyBorder="1"/>
    <xf numFmtId="0" fontId="14" fillId="8" borderId="13" xfId="0" applyFont="1" applyFill="1" applyBorder="1"/>
    <xf numFmtId="0" fontId="18" fillId="9" borderId="0" xfId="0" applyFont="1" applyFill="1"/>
    <xf numFmtId="0" fontId="26" fillId="9" borderId="0" xfId="0" applyFont="1" applyFill="1"/>
    <xf numFmtId="0" fontId="4" fillId="0" borderId="5" xfId="0" applyFont="1" applyBorder="1"/>
    <xf numFmtId="0" fontId="3" fillId="14" borderId="5" xfId="4" applyBorder="1"/>
    <xf numFmtId="0" fontId="0" fillId="0" borderId="5" xfId="0" applyBorder="1" applyAlignment="1">
      <alignment horizontal="center"/>
    </xf>
    <xf numFmtId="17" fontId="0" fillId="0" borderId="0" xfId="0" applyNumberFormat="1"/>
    <xf numFmtId="0" fontId="0" fillId="15" borderId="5" xfId="0" applyFill="1" applyBorder="1" applyAlignment="1">
      <alignment horizontal="right"/>
    </xf>
    <xf numFmtId="0" fontId="4" fillId="0" borderId="1" xfId="0" applyFont="1" applyBorder="1"/>
    <xf numFmtId="44" fontId="0" fillId="16" borderId="5" xfId="3" applyFont="1" applyFill="1" applyBorder="1"/>
    <xf numFmtId="0" fontId="15" fillId="7" borderId="9" xfId="0" applyFont="1" applyFill="1" applyBorder="1" applyAlignment="1">
      <alignment horizontal="left" vertical="center" indent="2"/>
    </xf>
    <xf numFmtId="0" fontId="16" fillId="8" borderId="0" xfId="0" applyFont="1" applyFill="1" applyAlignment="1">
      <alignment horizontal="left" vertical="center" indent="2"/>
    </xf>
    <xf numFmtId="0" fontId="17" fillId="9" borderId="0" xfId="0" applyFont="1" applyFill="1" applyAlignment="1">
      <alignment horizontal="left" vertical="center" wrapText="1" indent="2"/>
    </xf>
    <xf numFmtId="0" fontId="14" fillId="8" borderId="0" xfId="0" applyFont="1" applyFill="1" applyAlignment="1">
      <alignment horizont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4" fillId="0" borderId="4"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cellXfs>
  <cellStyles count="5">
    <cellStyle name="40% - Accent1" xfId="4" builtinId="31"/>
    <cellStyle name="Comma" xfId="2" builtinId="3"/>
    <cellStyle name="Currency" xfId="3" builtinId="4"/>
    <cellStyle name="Hyperlink" xfId="1" builtinId="8"/>
    <cellStyle name="Normal" xfId="0" builtinId="0"/>
  </cellStyles>
  <dxfs count="0"/>
  <tableStyles count="0" defaultTableStyle="TableStyleMedium2" defaultPivotStyle="PivotStyleLight16"/>
  <colors>
    <mruColors>
      <color rgb="FF317575"/>
      <color rgb="FFCBCDD5"/>
      <color rgb="FFF9C0A3"/>
      <color rgb="FFAAC1C2"/>
      <color rgb="FF9EE2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1390650</xdr:colOff>
      <xdr:row>0</xdr:row>
      <xdr:rowOff>266700</xdr:rowOff>
    </xdr:to>
    <xdr:pic>
      <xdr:nvPicPr>
        <xdr:cNvPr id="2" name="Picture 1">
          <a:extLst>
            <a:ext uri="{FF2B5EF4-FFF2-40B4-BE49-F238E27FC236}">
              <a16:creationId xmlns:a16="http://schemas.microsoft.com/office/drawing/2014/main" id="{2E5A8B59-1242-4F11-A76E-5F8BF15A6625}"/>
            </a:ext>
            <a:ext uri="{147F2762-F138-4A5C-976F-8EAC2B608ADB}">
              <a16:predDERef xmlns:a16="http://schemas.microsoft.com/office/drawing/2014/main" pred="{6E038834-AA26-4DF7-A149-D2ACC01CD8E7}"/>
            </a:ext>
          </a:extLst>
        </xdr:cNvPr>
        <xdr:cNvPicPr>
          <a:picLocks noChangeAspect="1"/>
        </xdr:cNvPicPr>
      </xdr:nvPicPr>
      <xdr:blipFill>
        <a:blip xmlns:r="http://schemas.openxmlformats.org/officeDocument/2006/relationships" r:embed="rId1"/>
        <a:stretch>
          <a:fillRect/>
        </a:stretch>
      </xdr:blipFill>
      <xdr:spPr>
        <a:xfrm>
          <a:off x="0" y="0"/>
          <a:ext cx="2000250" cy="266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7</xdr:row>
      <xdr:rowOff>133350</xdr:rowOff>
    </xdr:from>
    <xdr:to>
      <xdr:col>23</xdr:col>
      <xdr:colOff>88710</xdr:colOff>
      <xdr:row>28</xdr:row>
      <xdr:rowOff>66675</xdr:rowOff>
    </xdr:to>
    <xdr:pic>
      <xdr:nvPicPr>
        <xdr:cNvPr id="9" name="Picture 8">
          <a:extLst>
            <a:ext uri="{FF2B5EF4-FFF2-40B4-BE49-F238E27FC236}">
              <a16:creationId xmlns:a16="http://schemas.microsoft.com/office/drawing/2014/main" id="{85A6D5A7-49FC-60D7-2AC1-51732E36C1F2}"/>
            </a:ext>
          </a:extLst>
        </xdr:cNvPr>
        <xdr:cNvPicPr>
          <a:picLocks noChangeAspect="1"/>
        </xdr:cNvPicPr>
      </xdr:nvPicPr>
      <xdr:blipFill>
        <a:blip xmlns:r="http://schemas.openxmlformats.org/officeDocument/2006/relationships" r:embed="rId1"/>
        <a:stretch>
          <a:fillRect/>
        </a:stretch>
      </xdr:blipFill>
      <xdr:spPr>
        <a:xfrm>
          <a:off x="971550" y="1400175"/>
          <a:ext cx="13137960" cy="3733800"/>
        </a:xfrm>
        <a:prstGeom prst="rect">
          <a:avLst/>
        </a:prstGeom>
      </xdr:spPr>
    </xdr:pic>
    <xdr:clientData/>
  </xdr:twoCellAnchor>
  <xdr:twoCellAnchor>
    <xdr:from>
      <xdr:col>0</xdr:col>
      <xdr:colOff>64770</xdr:colOff>
      <xdr:row>28</xdr:row>
      <xdr:rowOff>91917</xdr:rowOff>
    </xdr:from>
    <xdr:to>
      <xdr:col>8</xdr:col>
      <xdr:colOff>429578</xdr:colOff>
      <xdr:row>36</xdr:row>
      <xdr:rowOff>10002</xdr:rowOff>
    </xdr:to>
    <xdr:sp macro="" textlink="">
      <xdr:nvSpPr>
        <xdr:cNvPr id="3" name="Speech Bubble: Rectangle 2">
          <a:extLst>
            <a:ext uri="{FF2B5EF4-FFF2-40B4-BE49-F238E27FC236}">
              <a16:creationId xmlns:a16="http://schemas.microsoft.com/office/drawing/2014/main" id="{D1EAB777-2097-43AB-9005-3EA89BECEF5F}"/>
            </a:ext>
          </a:extLst>
        </xdr:cNvPr>
        <xdr:cNvSpPr/>
      </xdr:nvSpPr>
      <xdr:spPr>
        <a:xfrm>
          <a:off x="64770" y="5248117"/>
          <a:ext cx="5241608" cy="1391285"/>
        </a:xfrm>
        <a:prstGeom prst="wedgeRectCallout">
          <a:avLst>
            <a:gd name="adj1" fmla="val 3258"/>
            <a:gd name="adj2" fmla="val -215395"/>
          </a:avLst>
        </a:prstGeom>
        <a:solidFill>
          <a:srgbClr val="3175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2: Enter covered</a:t>
          </a:r>
          <a:r>
            <a:rPr lang="en-NZ" sz="1100" baseline="0"/>
            <a:t> crop production for each month</a:t>
          </a:r>
        </a:p>
        <a:p>
          <a:pPr algn="l"/>
          <a:r>
            <a:rPr lang="en-NZ" sz="1100" baseline="0"/>
            <a:t>The editable cells have allowed for the case where a site may have multiple greenhouses. In this example the site has 2 green house. 1 that produces cucumbers and a second of tomatoes. </a:t>
          </a:r>
        </a:p>
        <a:p>
          <a:pPr algn="l"/>
          <a:r>
            <a:rPr lang="en-NZ" sz="1100" baseline="0"/>
            <a:t>The site was able to produce 10kg of cucumbers in January and 20kg of tomatoes,</a:t>
          </a:r>
        </a:p>
        <a:p>
          <a:r>
            <a:rPr lang="en-NZ" sz="1100" baseline="0">
              <a:solidFill>
                <a:schemeClr val="lt1"/>
              </a:solidFill>
              <a:effectLst/>
              <a:latin typeface="+mn-lt"/>
              <a:ea typeface="+mn-ea"/>
              <a:cs typeface="+mn-cs"/>
            </a:rPr>
            <a:t>The grey total sum cell will automatically change. The value displayed will be a sum of the total production for that month.</a:t>
          </a:r>
          <a:endParaRPr lang="en-NZ">
            <a:effectLst/>
          </a:endParaRPr>
        </a:p>
      </xdr:txBody>
    </xdr:sp>
    <xdr:clientData/>
  </xdr:twoCellAnchor>
  <xdr:twoCellAnchor>
    <xdr:from>
      <xdr:col>0</xdr:col>
      <xdr:colOff>438422</xdr:colOff>
      <xdr:row>0</xdr:row>
      <xdr:rowOff>144236</xdr:rowOff>
    </xdr:from>
    <xdr:to>
      <xdr:col>6</xdr:col>
      <xdr:colOff>314597</xdr:colOff>
      <xdr:row>7</xdr:row>
      <xdr:rowOff>40822</xdr:rowOff>
    </xdr:to>
    <xdr:sp macro="" textlink="">
      <xdr:nvSpPr>
        <xdr:cNvPr id="4" name="TextBox 3">
          <a:extLst>
            <a:ext uri="{FF2B5EF4-FFF2-40B4-BE49-F238E27FC236}">
              <a16:creationId xmlns:a16="http://schemas.microsoft.com/office/drawing/2014/main" id="{29A40025-2874-4855-A556-8DBA33C1B165}"/>
            </a:ext>
          </a:extLst>
        </xdr:cNvPr>
        <xdr:cNvSpPr txBox="1"/>
      </xdr:nvSpPr>
      <xdr:spPr>
        <a:xfrm>
          <a:off x="438422" y="144236"/>
          <a:ext cx="3533775" cy="11856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a:t>Example 1: Covered</a:t>
          </a:r>
          <a:r>
            <a:rPr lang="en-NZ" sz="1100" baseline="0"/>
            <a:t> crop grower with 2 greenhouses.</a:t>
          </a:r>
        </a:p>
        <a:p>
          <a:r>
            <a:rPr lang="en-NZ" sz="1100" baseline="0"/>
            <a:t>Grower only uses gas</a:t>
          </a:r>
        </a:p>
        <a:p>
          <a:endParaRPr lang="en-NZ" sz="1100" i="1" baseline="0"/>
        </a:p>
        <a:p>
          <a:pPr marL="0" marR="0" lvl="0" indent="0" defTabSz="914400" eaLnBrk="1" fontAlgn="auto" latinLnBrk="0" hangingPunct="1">
            <a:lnSpc>
              <a:spcPct val="100000"/>
            </a:lnSpc>
            <a:spcBef>
              <a:spcPts val="0"/>
            </a:spcBef>
            <a:spcAft>
              <a:spcPts val="0"/>
            </a:spcAft>
            <a:buClrTx/>
            <a:buSzTx/>
            <a:buFontTx/>
            <a:buNone/>
            <a:tabLst/>
            <a:defRPr/>
          </a:pPr>
          <a:r>
            <a:rPr lang="en-NZ" sz="1100" i="1">
              <a:solidFill>
                <a:schemeClr val="dk1"/>
              </a:solidFill>
              <a:effectLst/>
              <a:latin typeface="+mn-lt"/>
              <a:ea typeface="+mn-ea"/>
              <a:cs typeface="+mn-cs"/>
            </a:rPr>
            <a:t>Note this is an example</a:t>
          </a:r>
          <a:r>
            <a:rPr lang="en-NZ" sz="1100" i="1" baseline="0">
              <a:solidFill>
                <a:schemeClr val="dk1"/>
              </a:solidFill>
              <a:effectLst/>
              <a:latin typeface="+mn-lt"/>
              <a:ea typeface="+mn-ea"/>
              <a:cs typeface="+mn-cs"/>
            </a:rPr>
            <a:t> site designed only for the purpose of demonstrating the tool and the infromation does not reflect a true site. </a:t>
          </a:r>
          <a:endParaRPr lang="en-NZ" i="1">
            <a:effectLst/>
          </a:endParaRPr>
        </a:p>
        <a:p>
          <a:endParaRPr lang="en-NZ" sz="1100"/>
        </a:p>
      </xdr:txBody>
    </xdr:sp>
    <xdr:clientData/>
  </xdr:twoCellAnchor>
  <xdr:twoCellAnchor>
    <xdr:from>
      <xdr:col>9</xdr:col>
      <xdr:colOff>302894</xdr:colOff>
      <xdr:row>28</xdr:row>
      <xdr:rowOff>124097</xdr:rowOff>
    </xdr:from>
    <xdr:to>
      <xdr:col>18</xdr:col>
      <xdr:colOff>133349</xdr:colOff>
      <xdr:row>36</xdr:row>
      <xdr:rowOff>19594</xdr:rowOff>
    </xdr:to>
    <xdr:sp macro="" textlink="">
      <xdr:nvSpPr>
        <xdr:cNvPr id="5" name="Speech Bubble: Rectangle 4">
          <a:extLst>
            <a:ext uri="{FF2B5EF4-FFF2-40B4-BE49-F238E27FC236}">
              <a16:creationId xmlns:a16="http://schemas.microsoft.com/office/drawing/2014/main" id="{49AF5CFC-EF0A-425A-8D1B-62B226417578}"/>
            </a:ext>
          </a:extLst>
        </xdr:cNvPr>
        <xdr:cNvSpPr/>
      </xdr:nvSpPr>
      <xdr:spPr>
        <a:xfrm>
          <a:off x="5789294" y="5280297"/>
          <a:ext cx="5316855" cy="1368697"/>
        </a:xfrm>
        <a:prstGeom prst="wedgeRectCallout">
          <a:avLst>
            <a:gd name="adj1" fmla="val -29444"/>
            <a:gd name="adj2" fmla="val -208051"/>
          </a:avLst>
        </a:prstGeom>
        <a:solidFill>
          <a:srgbClr val="3175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3: Enter energy consumed within that month of production</a:t>
          </a:r>
          <a:r>
            <a:rPr lang="en-NZ" sz="1100" baseline="0"/>
            <a:t> </a:t>
          </a:r>
        </a:p>
        <a:p>
          <a:pPr algn="l"/>
          <a:r>
            <a:rPr lang="en-NZ" sz="1100" baseline="0"/>
            <a:t>The editable cells have allowed for the case where a site may have multiple fuel options. Within this example the grower only uses natural gas. In this example all fuels are left a 0 as only natural gas was used.</a:t>
          </a:r>
        </a:p>
        <a:p>
          <a:pPr algn="l"/>
          <a:endParaRPr lang="en-NZ" sz="1100" baseline="0"/>
        </a:p>
        <a:p>
          <a:pPr algn="l"/>
          <a:r>
            <a:rPr lang="en-NZ" sz="1100" baseline="0"/>
            <a:t>If coal is used, use drop down in cell Q3 to select coal type. </a:t>
          </a:r>
        </a:p>
      </xdr:txBody>
    </xdr:sp>
    <xdr:clientData/>
  </xdr:twoCellAnchor>
  <xdr:twoCellAnchor>
    <xdr:from>
      <xdr:col>24</xdr:col>
      <xdr:colOff>401955</xdr:colOff>
      <xdr:row>15</xdr:row>
      <xdr:rowOff>142874</xdr:rowOff>
    </xdr:from>
    <xdr:to>
      <xdr:col>33</xdr:col>
      <xdr:colOff>230505</xdr:colOff>
      <xdr:row>25</xdr:row>
      <xdr:rowOff>0</xdr:rowOff>
    </xdr:to>
    <xdr:sp macro="" textlink="">
      <xdr:nvSpPr>
        <xdr:cNvPr id="6" name="Speech Bubble: Rectangle 5">
          <a:extLst>
            <a:ext uri="{FF2B5EF4-FFF2-40B4-BE49-F238E27FC236}">
              <a16:creationId xmlns:a16="http://schemas.microsoft.com/office/drawing/2014/main" id="{C77745BA-E69C-427A-B04A-03959691AC67}"/>
            </a:ext>
          </a:extLst>
        </xdr:cNvPr>
        <xdr:cNvSpPr/>
      </xdr:nvSpPr>
      <xdr:spPr>
        <a:xfrm>
          <a:off x="15032355" y="2905124"/>
          <a:ext cx="5314950" cy="1698626"/>
        </a:xfrm>
        <a:prstGeom prst="wedgeRectCallout">
          <a:avLst>
            <a:gd name="adj1" fmla="val -85226"/>
            <a:gd name="adj2" fmla="val -53826"/>
          </a:avLst>
        </a:prstGeom>
        <a:solidFill>
          <a:srgbClr val="3175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4: Total monthly energy intenisty is calculated</a:t>
          </a:r>
          <a:r>
            <a:rPr lang="en-NZ" sz="1100" baseline="0"/>
            <a:t> in the yellow.</a:t>
          </a:r>
        </a:p>
        <a:p>
          <a:pPr algn="l"/>
          <a:endParaRPr lang="en-NZ" sz="1100" baseline="0"/>
        </a:p>
        <a:p>
          <a:pPr algn="l"/>
          <a:r>
            <a:rPr lang="en-NZ" sz="1100" baseline="0"/>
            <a:t>This calculates how much energy was requried to produce 1 kg of production and the energy required for the total area.</a:t>
          </a:r>
        </a:p>
        <a:p>
          <a:pPr algn="l"/>
          <a:endParaRPr lang="en-NZ" sz="1100" baseline="0"/>
        </a:p>
        <a:p>
          <a:pPr algn="l"/>
          <a:r>
            <a:rPr lang="en-NZ" sz="1100" baseline="0"/>
            <a:t>This is converted to tons of CO2 emissions.</a:t>
          </a:r>
        </a:p>
        <a:p>
          <a:pPr algn="l"/>
          <a:endParaRPr lang="en-NZ" sz="1100" baseline="0"/>
        </a:p>
        <a:p>
          <a:pPr algn="l"/>
          <a:r>
            <a:rPr lang="en-NZ" sz="1100" baseline="0"/>
            <a:t>Contiuned monthly data enables visibility of variations within the sites energy use. </a:t>
          </a:r>
        </a:p>
        <a:p>
          <a:pPr algn="l"/>
          <a:endParaRPr lang="en-NZ" sz="1100" baseline="0"/>
        </a:p>
      </xdr:txBody>
    </xdr:sp>
    <xdr:clientData/>
  </xdr:twoCellAnchor>
  <xdr:twoCellAnchor>
    <xdr:from>
      <xdr:col>24</xdr:col>
      <xdr:colOff>289288</xdr:colOff>
      <xdr:row>26</xdr:row>
      <xdr:rowOff>10613</xdr:rowOff>
    </xdr:from>
    <xdr:to>
      <xdr:col>33</xdr:col>
      <xdr:colOff>125458</xdr:colOff>
      <xdr:row>29</xdr:row>
      <xdr:rowOff>149678</xdr:rowOff>
    </xdr:to>
    <xdr:sp macro="" textlink="">
      <xdr:nvSpPr>
        <xdr:cNvPr id="7" name="Speech Bubble: Rectangle 6">
          <a:extLst>
            <a:ext uri="{FF2B5EF4-FFF2-40B4-BE49-F238E27FC236}">
              <a16:creationId xmlns:a16="http://schemas.microsoft.com/office/drawing/2014/main" id="{F7F3A07F-331B-4614-B0CE-437C13B9EEB1}"/>
            </a:ext>
          </a:extLst>
        </xdr:cNvPr>
        <xdr:cNvSpPr/>
      </xdr:nvSpPr>
      <xdr:spPr>
        <a:xfrm>
          <a:off x="14919688" y="4798513"/>
          <a:ext cx="5322570" cy="691515"/>
        </a:xfrm>
        <a:prstGeom prst="wedgeRectCallout">
          <a:avLst>
            <a:gd name="adj1" fmla="val -85226"/>
            <a:gd name="adj2" fmla="val -53826"/>
          </a:avLst>
        </a:prstGeom>
        <a:solidFill>
          <a:srgbClr val="3175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5: Total accumulaitve eneryg is displayed</a:t>
          </a:r>
          <a:r>
            <a:rPr lang="en-NZ" sz="1100" baseline="0"/>
            <a:t> in the bottom 'totals'</a:t>
          </a:r>
        </a:p>
        <a:p>
          <a:pPr algn="l"/>
          <a:endParaRPr lang="en-NZ" sz="1100" baseline="0"/>
        </a:p>
        <a:p>
          <a:pPr algn="l"/>
          <a:r>
            <a:rPr lang="en-NZ" sz="1100" baseline="0"/>
            <a:t>This demonstrats a total over the months that data is inputted for. </a:t>
          </a:r>
        </a:p>
      </xdr:txBody>
    </xdr:sp>
    <xdr:clientData/>
  </xdr:twoCellAnchor>
  <xdr:twoCellAnchor>
    <xdr:from>
      <xdr:col>9</xdr:col>
      <xdr:colOff>8659</xdr:colOff>
      <xdr:row>0</xdr:row>
      <xdr:rowOff>112568</xdr:rowOff>
    </xdr:from>
    <xdr:to>
      <xdr:col>17</xdr:col>
      <xdr:colOff>487581</xdr:colOff>
      <xdr:row>7</xdr:row>
      <xdr:rowOff>188768</xdr:rowOff>
    </xdr:to>
    <xdr:sp macro="" textlink="">
      <xdr:nvSpPr>
        <xdr:cNvPr id="8" name="Speech Bubble: Rectangle 7">
          <a:extLst>
            <a:ext uri="{FF2B5EF4-FFF2-40B4-BE49-F238E27FC236}">
              <a16:creationId xmlns:a16="http://schemas.microsoft.com/office/drawing/2014/main" id="{79EF0C96-DDC9-4B5A-A6A4-A678B90ADCE1}"/>
            </a:ext>
          </a:extLst>
        </xdr:cNvPr>
        <xdr:cNvSpPr/>
      </xdr:nvSpPr>
      <xdr:spPr>
        <a:xfrm>
          <a:off x="5495059" y="112568"/>
          <a:ext cx="5355722" cy="1358900"/>
        </a:xfrm>
        <a:prstGeom prst="wedgeRectCallout">
          <a:avLst>
            <a:gd name="adj1" fmla="val -67202"/>
            <a:gd name="adj2" fmla="val 79737"/>
          </a:avLst>
        </a:prstGeom>
        <a:solidFill>
          <a:srgbClr val="31757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1: Enter covered</a:t>
          </a:r>
          <a:r>
            <a:rPr lang="en-NZ" sz="1100" baseline="0"/>
            <a:t> crop area in m</a:t>
          </a:r>
          <a:r>
            <a:rPr lang="en-NZ" sz="1100" baseline="30000"/>
            <a:t>2</a:t>
          </a:r>
          <a:r>
            <a:rPr lang="en-NZ" sz="1100" baseline="0"/>
            <a:t> </a:t>
          </a:r>
        </a:p>
        <a:p>
          <a:pPr algn="l"/>
          <a:r>
            <a:rPr lang="en-NZ" sz="1100" baseline="0"/>
            <a:t>The editable cells have allowed for the case where a site may have multiple greenhouses. In this example the site has 2 green house. 1 that is of 300 m2 and a second of 200 m3. </a:t>
          </a:r>
        </a:p>
        <a:p>
          <a:pPr algn="l"/>
          <a:r>
            <a:rPr lang="en-NZ" sz="1100" baseline="0"/>
            <a:t>The grey total sum cell will automatically change. The value displayed will be a sum of the total area of all covered crops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615950</xdr:colOff>
      <xdr:row>1</xdr:row>
      <xdr:rowOff>0</xdr:rowOff>
    </xdr:to>
    <xdr:pic>
      <xdr:nvPicPr>
        <xdr:cNvPr id="3" name="Graphic 2">
          <a:extLst>
            <a:ext uri="{FF2B5EF4-FFF2-40B4-BE49-F238E27FC236}">
              <a16:creationId xmlns:a16="http://schemas.microsoft.com/office/drawing/2014/main" id="{F0F6AEB8-3CA4-5210-DA06-CCCEFD02AF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2921000" cy="635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8" Type="http://schemas.openxmlformats.org/officeDocument/2006/relationships/hyperlink" Target="https://tools.genless.govt.nz/businesses/wood-energy-calculators/co2-emission-calculator/" TargetMode="External"/><Relationship Id="rId13" Type="http://schemas.openxmlformats.org/officeDocument/2006/relationships/hyperlink" Target="https://tools.genless.govt.nz/businesses/wood-energy-calculators/co2-emission-calculator/" TargetMode="External"/><Relationship Id="rId3" Type="http://schemas.openxmlformats.org/officeDocument/2006/relationships/hyperlink" Target="https://tools.genless.govt.nz/businesses/wood-energy-calculators/co2-emission-calculator/" TargetMode="External"/><Relationship Id="rId7" Type="http://schemas.openxmlformats.org/officeDocument/2006/relationships/hyperlink" Target="https://tools.genless.govt.nz/businesses/wood-energy-calculators/co2-emission-calculator/" TargetMode="External"/><Relationship Id="rId12" Type="http://schemas.openxmlformats.org/officeDocument/2006/relationships/hyperlink" Target="https://tools.genless.govt.nz/businesses/wood-energy-calculators/co2-emission-calculator/" TargetMode="External"/><Relationship Id="rId2" Type="http://schemas.openxmlformats.org/officeDocument/2006/relationships/hyperlink" Target="https://www.elgas.com.au/blog/389-lpg-conversions-kg-litres-mj-kwh-and-m3/" TargetMode="External"/><Relationship Id="rId1" Type="http://schemas.openxmlformats.org/officeDocument/2006/relationships/hyperlink" Target="https://www.elgas.com.au/blog/389-lpg-conversions-kg-litres-mj-kwh-and-m3/" TargetMode="External"/><Relationship Id="rId6" Type="http://schemas.openxmlformats.org/officeDocument/2006/relationships/hyperlink" Target="https://tools.genless.govt.nz/businesses/wood-energy-calculators/co2-emission-calculator/" TargetMode="External"/><Relationship Id="rId11" Type="http://schemas.openxmlformats.org/officeDocument/2006/relationships/hyperlink" Target="https://tools.genless.govt.nz/businesses/wood-energy-calculators/co2-emission-calculator/" TargetMode="External"/><Relationship Id="rId5" Type="http://schemas.openxmlformats.org/officeDocument/2006/relationships/hyperlink" Target="https://tools.genless.govt.nz/businesses/wood-energy-calculators/energy-unit-converter/" TargetMode="External"/><Relationship Id="rId10" Type="http://schemas.openxmlformats.org/officeDocument/2006/relationships/hyperlink" Target="https://www.elgas.com.au/blog/389-lpg-conversions-kg-litres-mj-kwh-and-m3/" TargetMode="External"/><Relationship Id="rId4" Type="http://schemas.openxmlformats.org/officeDocument/2006/relationships/hyperlink" Target="https://tools.genless.govt.nz/businesses/wood-energy-calculators/energy-unit-converter/" TargetMode="External"/><Relationship Id="rId9" Type="http://schemas.openxmlformats.org/officeDocument/2006/relationships/hyperlink" Target="https://tools.genless.govt.nz/businesses/wood-energy-calculators/co2-emission-calculator/" TargetMode="External"/><Relationship Id="rId14" Type="http://schemas.openxmlformats.org/officeDocument/2006/relationships/hyperlink" Target="https://environment.govt.nz/assets/publications/Measuring-Emissions-2024/Measuring-Emissions_EmissionFactors_Summary_2024_ME1830-v2.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2C669-AA67-44C9-B7B8-24446B6FE382}">
  <dimension ref="A1:R28"/>
  <sheetViews>
    <sheetView workbookViewId="0">
      <selection activeCell="F32" sqref="F32"/>
    </sheetView>
  </sheetViews>
  <sheetFormatPr defaultRowHeight="14.45"/>
  <cols>
    <col min="2" max="2" width="26.28515625" customWidth="1"/>
    <col min="3" max="3" width="27.140625" customWidth="1"/>
    <col min="6" max="6" width="82.5703125" customWidth="1"/>
    <col min="15" max="15" width="21" customWidth="1"/>
    <col min="16" max="16" width="46.85546875" customWidth="1"/>
    <col min="17" max="17" width="52.140625" customWidth="1"/>
    <col min="18" max="18" width="27.7109375" customWidth="1"/>
  </cols>
  <sheetData>
    <row r="1" spans="1:18" ht="29.45">
      <c r="A1" s="34"/>
      <c r="B1" s="35"/>
      <c r="C1" s="67" t="s">
        <v>0</v>
      </c>
      <c r="D1" s="67"/>
      <c r="E1" s="67"/>
      <c r="F1" s="67"/>
      <c r="G1" s="35"/>
      <c r="H1" s="35"/>
      <c r="I1" s="35"/>
      <c r="J1" s="35"/>
      <c r="K1" s="35"/>
      <c r="L1" s="35"/>
      <c r="M1" s="35"/>
      <c r="N1" s="35"/>
      <c r="O1" s="35"/>
      <c r="P1" s="35"/>
      <c r="Q1" s="35"/>
      <c r="R1" s="36"/>
    </row>
    <row r="2" spans="1:18" ht="29.45">
      <c r="A2" s="68" t="s">
        <v>1</v>
      </c>
      <c r="B2" s="68"/>
      <c r="C2" s="68"/>
      <c r="D2" s="68"/>
      <c r="E2" s="37"/>
      <c r="F2" s="37"/>
      <c r="G2" s="37"/>
      <c r="H2" s="37"/>
      <c r="I2" s="37"/>
      <c r="J2" s="37"/>
      <c r="K2" s="37"/>
      <c r="L2" s="37"/>
      <c r="M2" s="37"/>
      <c r="N2" s="37"/>
      <c r="O2" s="37"/>
      <c r="P2" s="37"/>
      <c r="Q2" s="38"/>
    </row>
    <row r="3" spans="1:18" ht="34.5" customHeight="1">
      <c r="A3" s="69" t="s">
        <v>2</v>
      </c>
      <c r="B3" s="69"/>
      <c r="C3" s="69"/>
      <c r="D3" s="69"/>
      <c r="E3" s="69"/>
      <c r="F3" s="69"/>
      <c r="G3" s="69"/>
      <c r="H3" s="69"/>
      <c r="I3" s="69"/>
      <c r="J3" s="69"/>
      <c r="K3" s="69"/>
      <c r="L3" s="69"/>
      <c r="M3" s="69"/>
      <c r="N3" s="69"/>
      <c r="O3" s="69"/>
      <c r="P3" s="69"/>
      <c r="Q3" s="38"/>
    </row>
    <row r="4" spans="1:18">
      <c r="A4" s="69"/>
      <c r="B4" s="69"/>
      <c r="C4" s="69"/>
      <c r="D4" s="69"/>
      <c r="E4" s="69"/>
      <c r="F4" s="69"/>
      <c r="G4" s="69"/>
      <c r="H4" s="69"/>
      <c r="I4" s="69"/>
      <c r="J4" s="69"/>
      <c r="K4" s="69"/>
      <c r="L4" s="69"/>
      <c r="M4" s="69"/>
      <c r="N4" s="69"/>
      <c r="O4" s="69"/>
      <c r="P4" s="69"/>
      <c r="Q4" s="38"/>
    </row>
    <row r="5" spans="1:18">
      <c r="A5" s="69"/>
      <c r="B5" s="69"/>
      <c r="C5" s="69"/>
      <c r="D5" s="69"/>
      <c r="E5" s="69"/>
      <c r="F5" s="69"/>
      <c r="G5" s="69"/>
      <c r="H5" s="69"/>
      <c r="I5" s="69"/>
      <c r="J5" s="69"/>
      <c r="K5" s="69"/>
      <c r="L5" s="69"/>
      <c r="M5" s="69"/>
      <c r="N5" s="69"/>
      <c r="O5" s="69"/>
      <c r="P5" s="69"/>
      <c r="Q5" s="38"/>
    </row>
    <row r="6" spans="1:18">
      <c r="A6" s="69"/>
      <c r="B6" s="69"/>
      <c r="C6" s="69"/>
      <c r="D6" s="69"/>
      <c r="E6" s="69"/>
      <c r="F6" s="69"/>
      <c r="G6" s="69"/>
      <c r="H6" s="69"/>
      <c r="I6" s="69"/>
      <c r="J6" s="69"/>
      <c r="K6" s="69"/>
      <c r="L6" s="69"/>
      <c r="M6" s="69"/>
      <c r="N6" s="69"/>
      <c r="O6" s="69"/>
      <c r="P6" s="69"/>
      <c r="Q6" s="38"/>
    </row>
    <row r="7" spans="1:18">
      <c r="A7" s="69"/>
      <c r="B7" s="69"/>
      <c r="C7" s="69"/>
      <c r="D7" s="69"/>
      <c r="E7" s="69"/>
      <c r="F7" s="69"/>
      <c r="G7" s="69"/>
      <c r="H7" s="69"/>
      <c r="I7" s="69"/>
      <c r="J7" s="69"/>
      <c r="K7" s="69"/>
      <c r="L7" s="69"/>
      <c r="M7" s="69"/>
      <c r="N7" s="69"/>
      <c r="O7" s="69"/>
      <c r="P7" s="69"/>
      <c r="Q7" s="38"/>
    </row>
    <row r="8" spans="1:18">
      <c r="A8" s="69"/>
      <c r="B8" s="69"/>
      <c r="C8" s="69"/>
      <c r="D8" s="69"/>
      <c r="E8" s="69"/>
      <c r="F8" s="69"/>
      <c r="G8" s="69"/>
      <c r="H8" s="69"/>
      <c r="I8" s="69"/>
      <c r="J8" s="69"/>
      <c r="K8" s="69"/>
      <c r="L8" s="69"/>
      <c r="M8" s="69"/>
      <c r="N8" s="69"/>
      <c r="O8" s="69"/>
      <c r="P8" s="69"/>
      <c r="Q8" s="38"/>
    </row>
    <row r="9" spans="1:18">
      <c r="A9" s="37"/>
      <c r="B9" s="37"/>
      <c r="C9" s="37"/>
      <c r="D9" s="37"/>
      <c r="E9" s="37"/>
      <c r="F9" s="37"/>
      <c r="G9" s="37"/>
      <c r="H9" s="37"/>
      <c r="I9" s="37"/>
      <c r="J9" s="37"/>
      <c r="K9" s="37"/>
      <c r="L9" s="37"/>
      <c r="M9" s="37"/>
      <c r="N9" s="70"/>
      <c r="O9" s="70"/>
      <c r="P9" s="70"/>
      <c r="Q9" s="38"/>
    </row>
    <row r="10" spans="1:18" ht="29.45">
      <c r="A10" s="39" t="s">
        <v>3</v>
      </c>
      <c r="B10" s="37"/>
      <c r="C10" s="37"/>
      <c r="D10" s="40"/>
      <c r="E10" s="37"/>
      <c r="F10" s="37"/>
      <c r="G10" s="37"/>
      <c r="H10" s="37"/>
      <c r="I10" s="37"/>
      <c r="J10" s="37"/>
      <c r="K10" s="37"/>
      <c r="L10" s="37"/>
      <c r="M10" s="37"/>
      <c r="N10" s="70"/>
      <c r="O10" s="70"/>
      <c r="P10" s="70"/>
      <c r="Q10" s="38"/>
    </row>
    <row r="11" spans="1:18">
      <c r="A11" s="41" t="s">
        <v>4</v>
      </c>
      <c r="B11" s="42"/>
      <c r="C11" s="43"/>
      <c r="D11" s="43"/>
      <c r="E11" s="43"/>
      <c r="F11" s="43"/>
      <c r="G11" s="43"/>
      <c r="H11" s="43"/>
      <c r="I11" s="43"/>
      <c r="J11" s="43"/>
      <c r="K11" s="43"/>
      <c r="L11" s="43"/>
      <c r="M11" s="43"/>
      <c r="N11" s="43"/>
      <c r="O11" s="43"/>
      <c r="P11" s="43"/>
      <c r="Q11" s="38"/>
    </row>
    <row r="12" spans="1:18">
      <c r="A12" s="44"/>
      <c r="B12" s="45"/>
      <c r="C12" s="43"/>
      <c r="D12" s="43"/>
      <c r="E12" s="43"/>
      <c r="F12" s="43"/>
      <c r="G12" s="43"/>
      <c r="H12" s="43"/>
      <c r="I12" s="43"/>
      <c r="J12" s="43"/>
      <c r="K12" s="43"/>
      <c r="L12" s="43"/>
      <c r="M12" s="43"/>
      <c r="N12" s="43"/>
      <c r="O12" s="43"/>
      <c r="P12" s="43"/>
      <c r="Q12" s="38"/>
    </row>
    <row r="13" spans="1:18">
      <c r="A13" s="41">
        <v>1</v>
      </c>
      <c r="B13" s="46" t="s">
        <v>5</v>
      </c>
      <c r="C13" s="46"/>
      <c r="D13" s="46"/>
      <c r="E13" s="46"/>
      <c r="F13" s="46"/>
      <c r="G13" s="46"/>
      <c r="H13" s="46"/>
      <c r="I13" s="46"/>
      <c r="J13" s="46"/>
      <c r="K13" s="46"/>
      <c r="L13" s="46"/>
      <c r="M13" s="46"/>
      <c r="N13" s="46"/>
      <c r="O13" s="43"/>
      <c r="P13" s="43"/>
      <c r="Q13" s="38"/>
    </row>
    <row r="14" spans="1:18">
      <c r="A14" s="41"/>
      <c r="B14" s="46"/>
      <c r="C14" s="46"/>
      <c r="D14" s="46"/>
      <c r="E14" s="46"/>
      <c r="F14" s="46"/>
      <c r="G14" s="46"/>
      <c r="H14" s="46"/>
      <c r="I14" s="46"/>
      <c r="J14" s="46"/>
      <c r="K14" s="46"/>
      <c r="L14" s="46"/>
      <c r="M14" s="46"/>
      <c r="N14" s="46"/>
      <c r="O14" s="47"/>
      <c r="P14" s="47"/>
      <c r="Q14" s="48"/>
    </row>
    <row r="15" spans="1:18">
      <c r="A15" s="41">
        <v>2</v>
      </c>
      <c r="B15" s="46" t="s">
        <v>6</v>
      </c>
      <c r="C15" s="46"/>
      <c r="D15" s="46"/>
      <c r="E15" s="46"/>
      <c r="F15" s="46"/>
      <c r="G15" s="46"/>
      <c r="H15" s="46"/>
      <c r="I15" s="46"/>
      <c r="J15" s="46"/>
      <c r="K15" s="46"/>
      <c r="L15" s="46"/>
      <c r="M15" s="46"/>
      <c r="N15" s="46"/>
      <c r="O15" s="47"/>
      <c r="P15" s="47"/>
      <c r="Q15" s="48"/>
    </row>
    <row r="16" spans="1:18">
      <c r="A16" s="41"/>
      <c r="B16" s="49" t="s">
        <v>7</v>
      </c>
      <c r="C16" s="46"/>
      <c r="D16" s="46"/>
      <c r="E16" s="46"/>
      <c r="F16" s="46"/>
      <c r="G16" s="46"/>
      <c r="H16" s="46"/>
      <c r="I16" s="46"/>
      <c r="J16" s="46"/>
      <c r="K16" s="46"/>
      <c r="L16" s="46"/>
      <c r="M16" s="46"/>
      <c r="N16" s="46"/>
      <c r="O16" s="47"/>
      <c r="P16" s="47"/>
      <c r="Q16" s="48"/>
    </row>
    <row r="17" spans="1:17">
      <c r="A17" s="41"/>
      <c r="B17" s="50"/>
      <c r="C17" s="46"/>
      <c r="D17" s="46"/>
      <c r="E17" s="46"/>
      <c r="F17" s="46"/>
      <c r="G17" s="46"/>
      <c r="H17" s="46"/>
      <c r="I17" s="46"/>
      <c r="J17" s="46"/>
      <c r="K17" s="46"/>
      <c r="L17" s="46"/>
      <c r="M17" s="46"/>
      <c r="N17" s="46"/>
      <c r="O17" s="47"/>
      <c r="P17" s="47"/>
      <c r="Q17" s="48"/>
    </row>
    <row r="18" spans="1:17">
      <c r="A18" s="41">
        <v>3</v>
      </c>
      <c r="B18" s="46" t="s">
        <v>8</v>
      </c>
      <c r="C18" s="46"/>
      <c r="D18" s="46"/>
      <c r="E18" s="46"/>
      <c r="F18" s="46"/>
      <c r="G18" s="46"/>
      <c r="H18" s="46"/>
      <c r="I18" s="46"/>
      <c r="J18" s="46"/>
      <c r="K18" s="46"/>
      <c r="L18" s="46"/>
      <c r="M18" s="46"/>
      <c r="N18" s="46"/>
      <c r="O18" s="47"/>
      <c r="P18" s="47"/>
      <c r="Q18" s="48"/>
    </row>
    <row r="19" spans="1:17" ht="15.6">
      <c r="A19" s="41"/>
      <c r="B19" s="46" t="s">
        <v>9</v>
      </c>
      <c r="C19" s="46"/>
      <c r="D19" s="46"/>
      <c r="E19" s="46"/>
      <c r="F19" s="46"/>
      <c r="G19" s="46"/>
      <c r="H19" s="46"/>
      <c r="I19" s="46"/>
      <c r="J19" s="51"/>
      <c r="K19" s="46"/>
      <c r="L19" s="46"/>
      <c r="M19" s="46"/>
      <c r="N19" s="46"/>
      <c r="O19" s="47"/>
      <c r="P19" s="47"/>
      <c r="Q19" s="48"/>
    </row>
    <row r="20" spans="1:17">
      <c r="A20" s="41"/>
      <c r="B20" s="46" t="s">
        <v>10</v>
      </c>
      <c r="C20" s="46"/>
      <c r="D20" s="46"/>
      <c r="E20" s="46"/>
      <c r="F20" s="46"/>
      <c r="G20" s="46"/>
      <c r="H20" s="46"/>
      <c r="I20" s="46"/>
      <c r="J20" s="52"/>
      <c r="K20" s="46"/>
      <c r="L20" s="46"/>
      <c r="M20" s="46"/>
      <c r="N20" s="46"/>
      <c r="O20" s="47"/>
      <c r="P20" s="47"/>
      <c r="Q20" s="48"/>
    </row>
    <row r="21" spans="1:17" ht="15.6">
      <c r="A21" s="41"/>
      <c r="B21" s="46"/>
      <c r="C21" s="46"/>
      <c r="D21" s="46"/>
      <c r="E21" s="46"/>
      <c r="F21" s="46"/>
      <c r="G21" s="46"/>
      <c r="H21" s="46"/>
      <c r="I21" s="46"/>
      <c r="J21" s="52"/>
      <c r="K21" s="46"/>
      <c r="L21" s="46"/>
      <c r="M21" s="46"/>
      <c r="N21" s="46"/>
      <c r="O21" s="47"/>
      <c r="P21" s="51"/>
      <c r="Q21" s="48"/>
    </row>
    <row r="22" spans="1:17">
      <c r="A22" s="41">
        <v>4</v>
      </c>
      <c r="B22" s="46" t="s">
        <v>11</v>
      </c>
      <c r="C22" s="46"/>
      <c r="D22" s="46"/>
      <c r="E22" s="46"/>
      <c r="F22" s="46"/>
      <c r="G22" s="46"/>
      <c r="H22" s="46"/>
      <c r="I22" s="46"/>
      <c r="J22" s="52"/>
      <c r="K22" s="46"/>
      <c r="L22" s="46"/>
      <c r="M22" s="46"/>
      <c r="N22" s="46"/>
      <c r="O22" s="47"/>
      <c r="P22" s="52"/>
      <c r="Q22" s="48"/>
    </row>
    <row r="23" spans="1:17">
      <c r="A23" s="44"/>
      <c r="B23" s="46" t="s">
        <v>12</v>
      </c>
      <c r="C23" s="46"/>
      <c r="D23" s="46"/>
      <c r="E23" s="46"/>
      <c r="F23" s="46"/>
      <c r="G23" s="46"/>
      <c r="H23" s="46"/>
      <c r="I23" s="46"/>
      <c r="J23" s="46"/>
      <c r="K23" s="46"/>
      <c r="L23" s="46"/>
      <c r="M23" s="46"/>
      <c r="N23" s="46"/>
      <c r="O23" s="47"/>
      <c r="P23" s="52"/>
      <c r="Q23" s="48"/>
    </row>
    <row r="24" spans="1:17" ht="15.6">
      <c r="A24" s="44"/>
      <c r="B24" s="46"/>
      <c r="C24" s="46"/>
      <c r="D24" s="46"/>
      <c r="E24" s="46"/>
      <c r="F24" s="46"/>
      <c r="G24" s="46"/>
      <c r="H24" s="46"/>
      <c r="I24" s="46"/>
      <c r="J24" s="46"/>
      <c r="K24" s="46"/>
      <c r="L24" s="46"/>
      <c r="M24" s="46"/>
      <c r="N24" s="58"/>
      <c r="O24" s="51" t="s">
        <v>13</v>
      </c>
      <c r="P24" s="58"/>
      <c r="Q24" s="48"/>
    </row>
    <row r="25" spans="1:17">
      <c r="A25" s="44"/>
      <c r="B25" s="42" t="s">
        <v>14</v>
      </c>
      <c r="C25" s="46"/>
      <c r="D25" s="46"/>
      <c r="E25" s="46"/>
      <c r="F25" s="46"/>
      <c r="G25" s="46"/>
      <c r="H25" s="46"/>
      <c r="I25" s="46"/>
      <c r="J25" s="46"/>
      <c r="K25" s="46"/>
      <c r="L25" s="46"/>
      <c r="M25" s="46"/>
      <c r="N25" s="59"/>
      <c r="O25" s="53" t="s">
        <v>15</v>
      </c>
      <c r="P25" s="59"/>
      <c r="Q25" s="48"/>
    </row>
    <row r="26" spans="1:17">
      <c r="A26" s="44"/>
      <c r="B26" s="46" t="s">
        <v>16</v>
      </c>
      <c r="C26" s="46"/>
      <c r="D26" s="46"/>
      <c r="E26" s="46"/>
      <c r="F26" s="46"/>
      <c r="G26" s="46"/>
      <c r="H26" s="46"/>
      <c r="I26" s="46"/>
      <c r="J26" s="46"/>
      <c r="K26" s="46"/>
      <c r="L26" s="46"/>
      <c r="M26" s="46"/>
      <c r="N26" s="59"/>
      <c r="O26" s="54" t="s">
        <v>17</v>
      </c>
      <c r="P26" s="59"/>
      <c r="Q26" s="48"/>
    </row>
    <row r="27" spans="1:17">
      <c r="A27" s="44"/>
      <c r="B27" s="42" t="s">
        <v>18</v>
      </c>
      <c r="C27" s="46"/>
      <c r="D27" s="46"/>
      <c r="E27" s="46"/>
      <c r="F27" s="46"/>
      <c r="G27" s="46"/>
      <c r="H27" s="46"/>
      <c r="I27" s="46"/>
      <c r="J27" s="46"/>
      <c r="K27" s="46"/>
      <c r="L27" s="46"/>
      <c r="M27" s="46"/>
      <c r="N27" s="59"/>
      <c r="O27" s="55" t="s">
        <v>19</v>
      </c>
      <c r="P27" s="59"/>
      <c r="Q27" s="48"/>
    </row>
    <row r="28" spans="1:17">
      <c r="A28" s="56"/>
      <c r="B28" s="56"/>
      <c r="C28" s="56"/>
      <c r="D28" s="56"/>
      <c r="E28" s="56"/>
      <c r="F28" s="56"/>
      <c r="G28" s="56"/>
      <c r="H28" s="56"/>
      <c r="I28" s="56"/>
      <c r="J28" s="56"/>
      <c r="K28" s="56"/>
      <c r="L28" s="56"/>
      <c r="M28" s="56"/>
      <c r="N28" s="56"/>
      <c r="O28" s="56"/>
      <c r="P28" s="56"/>
      <c r="Q28" s="57"/>
    </row>
  </sheetData>
  <mergeCells count="4">
    <mergeCell ref="C1:F1"/>
    <mergeCell ref="A2:D2"/>
    <mergeCell ref="A3:P8"/>
    <mergeCell ref="N9:P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B8F6A-2E63-49E9-88A9-D9FB60CD1DF2}">
  <dimension ref="A1"/>
  <sheetViews>
    <sheetView topLeftCell="A8" workbookViewId="0">
      <selection sqref="A1:AC37"/>
    </sheetView>
  </sheetViews>
  <sheetFormatPr defaultRowHeight="14.45"/>
  <sheetData/>
  <sheetProtection algorithmName="SHA-512" hashValue="6iGr3cMjvP7hGd6fwVqIdeXqDTdN9hnbkdvirzdULMzkrsITc0vhyNsU1JQVz3YTMr7L0c/yl95uk8TGbrdQGg==" saltValue="PnjeX9bAeaF/89iF3DISVg=="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3A0EA-2769-4D61-81B9-1559BC63728E}">
  <sheetPr>
    <pageSetUpPr fitToPage="1"/>
  </sheetPr>
  <dimension ref="B1:AA24"/>
  <sheetViews>
    <sheetView topLeftCell="I1" workbookViewId="0">
      <selection activeCell="Q4" sqref="Q4"/>
    </sheetView>
  </sheetViews>
  <sheetFormatPr defaultColWidth="8.85546875" defaultRowHeight="14.45"/>
  <cols>
    <col min="2" max="2" width="10.85546875" customWidth="1"/>
    <col min="3" max="3" width="10.42578125" customWidth="1"/>
    <col min="4" max="6" width="9.42578125" customWidth="1"/>
    <col min="7" max="7" width="10.140625" bestFit="1" customWidth="1"/>
    <col min="9" max="9" width="11.42578125" customWidth="1"/>
    <col min="10" max="10" width="14.42578125" customWidth="1"/>
    <col min="15" max="15" width="11.28515625" customWidth="1"/>
    <col min="16" max="16" width="10.7109375" customWidth="1"/>
    <col min="17" max="17" width="15.140625" customWidth="1"/>
    <col min="19" max="19" width="10.28515625" customWidth="1"/>
    <col min="20" max="20" width="11.42578125" customWidth="1"/>
    <col min="21" max="21" width="9.28515625" customWidth="1"/>
    <col min="22" max="22" width="10.42578125" customWidth="1"/>
    <col min="26" max="26" width="8.85546875" customWidth="1"/>
  </cols>
  <sheetData>
    <row r="1" spans="2:27" s="12" customFormat="1" ht="50.1" customHeight="1"/>
    <row r="2" spans="2:27" s="13" customFormat="1" ht="17.100000000000001" customHeight="1">
      <c r="Y2" s="6"/>
      <c r="Z2"/>
      <c r="AA2"/>
    </row>
    <row r="3" spans="2:27" s="16" customFormat="1" ht="19.5">
      <c r="C3" s="71" t="s">
        <v>20</v>
      </c>
      <c r="D3" s="72"/>
      <c r="E3" s="72"/>
      <c r="F3" s="73"/>
      <c r="Y3" s="60" t="s">
        <v>21</v>
      </c>
      <c r="Z3" s="61">
        <v>0</v>
      </c>
      <c r="AA3" t="s">
        <v>22</v>
      </c>
    </row>
    <row r="4" spans="2:27" s="13" customFormat="1" ht="17.45">
      <c r="C4" s="13" t="s">
        <v>23</v>
      </c>
      <c r="D4" s="13" t="s">
        <v>24</v>
      </c>
      <c r="E4" s="13" t="s">
        <v>25</v>
      </c>
      <c r="F4" s="13" t="s">
        <v>26</v>
      </c>
      <c r="G4" s="13" t="s">
        <v>27</v>
      </c>
      <c r="O4" s="18" t="s">
        <v>28</v>
      </c>
      <c r="P4" s="19"/>
      <c r="Q4" s="21" t="s">
        <v>29</v>
      </c>
      <c r="Y4" s="60" t="s">
        <v>30</v>
      </c>
      <c r="Z4" s="61">
        <v>0</v>
      </c>
      <c r="AA4" t="s">
        <v>31</v>
      </c>
    </row>
    <row r="5" spans="2:27" s="13" customFormat="1" ht="15">
      <c r="B5" s="13" t="s">
        <v>32</v>
      </c>
      <c r="C5" s="22">
        <v>0</v>
      </c>
      <c r="D5" s="22">
        <v>0</v>
      </c>
      <c r="E5" s="22">
        <v>0</v>
      </c>
      <c r="F5" s="22">
        <v>0</v>
      </c>
      <c r="G5" s="27">
        <f>SUM(C5:F5)</f>
        <v>0</v>
      </c>
      <c r="Y5"/>
      <c r="Z5"/>
      <c r="AA5"/>
    </row>
    <row r="6" spans="2:27" s="13" customFormat="1" ht="15">
      <c r="T6" s="14"/>
      <c r="Y6"/>
      <c r="Z6"/>
      <c r="AA6"/>
    </row>
    <row r="7" spans="2:27" s="16" customFormat="1" ht="33.75" customHeight="1">
      <c r="C7" s="71" t="s">
        <v>33</v>
      </c>
      <c r="D7" s="72"/>
      <c r="E7" s="72"/>
      <c r="F7" s="73"/>
      <c r="J7" s="71" t="s">
        <v>34</v>
      </c>
      <c r="K7" s="72"/>
      <c r="L7" s="72"/>
      <c r="M7" s="72"/>
      <c r="N7" s="72"/>
      <c r="O7" s="72"/>
      <c r="P7" s="73"/>
      <c r="T7" s="74" t="s">
        <v>35</v>
      </c>
      <c r="U7" s="75"/>
      <c r="V7" s="17" t="s">
        <v>36</v>
      </c>
      <c r="W7" s="16" t="s">
        <v>37</v>
      </c>
      <c r="Y7" s="76" t="s">
        <v>38</v>
      </c>
      <c r="Z7" s="77"/>
      <c r="AA7" s="78"/>
    </row>
    <row r="8" spans="2:27" s="13" customFormat="1" ht="17.45">
      <c r="C8" s="13" t="s">
        <v>23</v>
      </c>
      <c r="D8" s="13" t="s">
        <v>24</v>
      </c>
      <c r="E8" s="13" t="s">
        <v>25</v>
      </c>
      <c r="F8" s="13" t="s">
        <v>26</v>
      </c>
      <c r="G8" s="13" t="s">
        <v>39</v>
      </c>
      <c r="J8" s="13" t="s">
        <v>40</v>
      </c>
      <c r="K8" s="13" t="s">
        <v>41</v>
      </c>
      <c r="L8" s="13" t="s">
        <v>42</v>
      </c>
      <c r="M8" s="13" t="s">
        <v>43</v>
      </c>
      <c r="N8" s="13" t="s">
        <v>44</v>
      </c>
      <c r="O8" s="13" t="s">
        <v>45</v>
      </c>
      <c r="P8" s="20" t="s">
        <v>46</v>
      </c>
      <c r="Q8" s="13" t="s">
        <v>47</v>
      </c>
      <c r="T8" s="13" t="s">
        <v>48</v>
      </c>
      <c r="U8" s="13" t="s">
        <v>49</v>
      </c>
      <c r="V8" s="13" t="s">
        <v>50</v>
      </c>
      <c r="Y8"/>
      <c r="Z8" s="62" t="s">
        <v>51</v>
      </c>
      <c r="AA8" s="62" t="s">
        <v>52</v>
      </c>
    </row>
    <row r="9" spans="2:27" s="13" customFormat="1" ht="15">
      <c r="B9" s="13" t="s">
        <v>53</v>
      </c>
      <c r="C9" s="23">
        <v>0</v>
      </c>
      <c r="D9" s="23">
        <v>0</v>
      </c>
      <c r="E9" s="23">
        <v>0</v>
      </c>
      <c r="F9" s="23">
        <v>0</v>
      </c>
      <c r="G9" s="27">
        <f>SUM(C9:F9)</f>
        <v>0</v>
      </c>
      <c r="I9" s="13" t="s">
        <v>53</v>
      </c>
      <c r="J9" s="22">
        <v>0</v>
      </c>
      <c r="K9" s="23">
        <v>0</v>
      </c>
      <c r="L9" s="23">
        <v>0</v>
      </c>
      <c r="M9" s="23">
        <v>0</v>
      </c>
      <c r="N9" s="23">
        <v>0</v>
      </c>
      <c r="O9" s="23">
        <v>0</v>
      </c>
      <c r="P9" s="23" t="s">
        <v>54</v>
      </c>
      <c r="Q9" s="27" t="e">
        <f>J9*'Parameters '!$C$4+K9*'Parameters '!$C$5+L9*'Parameters '!$C$6+M9*'Parameters '!$C$7+N9*'Parameters '!$C$9+O9*'Parameters '!$C$10+(P9*(CHOOSE('Parameters '!$A$18,'Parameters '!$C$20,'Parameters '!$D$20,'Parameters '!$E$20,'Parameters '!$F$20,'Parameters '!$A$19)))</f>
        <v>#VALUE!</v>
      </c>
      <c r="S9" s="13" t="s">
        <v>53</v>
      </c>
      <c r="T9" s="25">
        <f>IF(G9&gt;0,Q9/G9,0)</f>
        <v>0</v>
      </c>
      <c r="U9" s="25">
        <f>IF($G$5&gt;0,Q9/($G$5),0)</f>
        <v>0</v>
      </c>
      <c r="V9" s="25" t="e">
        <f>J9*'Parameters '!$C$13+'Energy Calculator'!K9*'Parameters '!$C$14+L9*'Parameters '!$C$8*'Parameters '!$C$15+'Energy Calculator'!M9*'Parameters '!$C$15+N9*'Parameters '!$C$16+O9*'Parameters '!$C$17+(P9*(CHOOSE('Parameters '!$A$18,'Parameters '!$C$21,'Parameters '!$D$21,'Parameters '!$E$21,'Parameters '!$F$21,'Parameters '!$A$19)))</f>
        <v>#VALUE!</v>
      </c>
      <c r="Y9" s="63">
        <v>44562</v>
      </c>
      <c r="Z9" s="64">
        <v>0</v>
      </c>
      <c r="AA9" s="64">
        <v>0</v>
      </c>
    </row>
    <row r="10" spans="2:27" s="13" customFormat="1" ht="15">
      <c r="B10" s="13" t="s">
        <v>55</v>
      </c>
      <c r="C10" s="23">
        <v>0</v>
      </c>
      <c r="D10" s="23">
        <v>0</v>
      </c>
      <c r="E10" s="23">
        <v>0</v>
      </c>
      <c r="F10" s="23">
        <v>0</v>
      </c>
      <c r="G10" s="27">
        <f>SUM(C10:F10)</f>
        <v>0</v>
      </c>
      <c r="I10" s="13" t="s">
        <v>55</v>
      </c>
      <c r="J10" s="22">
        <v>0</v>
      </c>
      <c r="K10" s="23">
        <v>0</v>
      </c>
      <c r="L10" s="23">
        <v>0</v>
      </c>
      <c r="M10" s="23">
        <v>0</v>
      </c>
      <c r="N10" s="23">
        <v>0</v>
      </c>
      <c r="O10" s="23">
        <v>0</v>
      </c>
      <c r="P10" s="23">
        <v>2</v>
      </c>
      <c r="Q10" s="27">
        <f>J10*'Parameters '!$C$4+K10*'Parameters '!$C$5+L10*'Parameters '!$C$6+M10*'Parameters '!$C$7+N10*'Parameters '!$C$9+O10*'Parameters '!$C$10+(P10*(CHOOSE('Parameters '!$A$18,'Parameters '!$C$20,'Parameters '!$D$20,'Parameters '!$E$20,'Parameters '!$F$20,'Parameters '!$A$19)))</f>
        <v>30540</v>
      </c>
      <c r="S10" s="13" t="s">
        <v>55</v>
      </c>
      <c r="T10" s="25">
        <f>IF(G10&gt;0,Q10/G10,0)</f>
        <v>0</v>
      </c>
      <c r="U10" s="25">
        <f t="shared" ref="U10:U20" si="0">IF($G$5&gt;0,Q10/($G$5),0)</f>
        <v>0</v>
      </c>
      <c r="V10" s="25">
        <f>J10*'Parameters '!$C$13+'Energy Calculator'!K10*'Parameters '!$C$14+L10*'Parameters '!$C$8*'Parameters '!$C$15+'Energy Calculator'!M10*'Parameters '!$C$15+N10*'Parameters '!$C$16+O10*'Parameters '!$C$17+(P10*(CHOOSE('Parameters '!$A$18,'Parameters '!$C$21,'Parameters '!$D$21,'Parameters '!$E$21,'Parameters '!$F$21,'Parameters '!$A$19)))</f>
        <v>2.86</v>
      </c>
      <c r="Y10" s="63">
        <v>44593</v>
      </c>
      <c r="Z10" s="64">
        <v>0</v>
      </c>
      <c r="AA10" s="64">
        <v>0</v>
      </c>
    </row>
    <row r="11" spans="2:27" s="13" customFormat="1" ht="15">
      <c r="B11" s="13" t="s">
        <v>56</v>
      </c>
      <c r="C11" s="22">
        <v>0</v>
      </c>
      <c r="D11" s="23">
        <v>0</v>
      </c>
      <c r="E11" s="23">
        <v>0</v>
      </c>
      <c r="F11" s="23">
        <v>0</v>
      </c>
      <c r="G11" s="27">
        <f t="shared" ref="G11:G20" si="1">SUM(C11:F11)</f>
        <v>0</v>
      </c>
      <c r="I11" s="13" t="s">
        <v>56</v>
      </c>
      <c r="J11" s="22">
        <v>0</v>
      </c>
      <c r="K11" s="23">
        <v>0</v>
      </c>
      <c r="L11" s="23">
        <v>0</v>
      </c>
      <c r="M11" s="23">
        <v>0</v>
      </c>
      <c r="N11" s="23">
        <v>0</v>
      </c>
      <c r="O11" s="23">
        <v>0</v>
      </c>
      <c r="P11" s="23">
        <v>0</v>
      </c>
      <c r="Q11" s="27">
        <f>J11*'Parameters '!$C$4+K11*'Parameters '!$C$5+L11*'Parameters '!$C$6+M11*'Parameters '!$C$7+N11*'Parameters '!$C$9+O11*'Parameters '!$C$10+(P11*(CHOOSE('Parameters '!$A$18,'Parameters '!$C$20,'Parameters '!$D$20,'Parameters '!$E$20,'Parameters '!$F$20,'Parameters '!$A$19)))</f>
        <v>0</v>
      </c>
      <c r="S11" s="13" t="s">
        <v>56</v>
      </c>
      <c r="T11" s="25">
        <f t="shared" ref="T11:T20" si="2">IF(G11&gt;0,Q11/G11,0)</f>
        <v>0</v>
      </c>
      <c r="U11" s="25">
        <f t="shared" si="0"/>
        <v>0</v>
      </c>
      <c r="V11" s="25">
        <f>J11*'Parameters '!$C$13+'Energy Calculator'!K11*'Parameters '!$C$14+L11*'Parameters '!$C$8*'Parameters '!$C$15+'Energy Calculator'!M11*'Parameters '!$C$15+N11*'Parameters '!$C$16+O11*'Parameters '!$C$17+(P11*(CHOOSE('Parameters '!$A$18,'Parameters '!$C$21,'Parameters '!$D$21,'Parameters '!$E$21,'Parameters '!$F$21,'Parameters '!$A$19)))</f>
        <v>0</v>
      </c>
      <c r="Y11" s="63">
        <v>44621</v>
      </c>
      <c r="Z11" s="64">
        <v>0</v>
      </c>
      <c r="AA11" s="64">
        <v>0</v>
      </c>
    </row>
    <row r="12" spans="2:27" s="13" customFormat="1" ht="15">
      <c r="B12" s="13" t="s">
        <v>57</v>
      </c>
      <c r="C12" s="22">
        <v>0</v>
      </c>
      <c r="D12" s="23">
        <v>0</v>
      </c>
      <c r="E12" s="23">
        <v>0</v>
      </c>
      <c r="F12" s="23">
        <v>0</v>
      </c>
      <c r="G12" s="27">
        <f t="shared" si="1"/>
        <v>0</v>
      </c>
      <c r="I12" s="13" t="s">
        <v>57</v>
      </c>
      <c r="J12" s="22">
        <v>0</v>
      </c>
      <c r="K12" s="23">
        <v>0</v>
      </c>
      <c r="L12" s="23">
        <v>0</v>
      </c>
      <c r="M12" s="23">
        <v>0</v>
      </c>
      <c r="N12" s="23">
        <v>0</v>
      </c>
      <c r="O12" s="23">
        <v>0</v>
      </c>
      <c r="P12" s="23">
        <v>0</v>
      </c>
      <c r="Q12" s="27">
        <f>J12*'Parameters '!$C$4+K12*'Parameters '!$C$5+L12*'Parameters '!$C$6+M12*'Parameters '!$C$7+N12*'Parameters '!$C$9+O12*'Parameters '!$C$10+(P12*(CHOOSE('Parameters '!$A$18,'Parameters '!$C$20,'Parameters '!$D$20,'Parameters '!$E$20,'Parameters '!$F$20,'Parameters '!$A$19)))</f>
        <v>0</v>
      </c>
      <c r="S12" s="13" t="s">
        <v>57</v>
      </c>
      <c r="T12" s="25">
        <f>IF(G12&gt;0,Q12/G12,0)</f>
        <v>0</v>
      </c>
      <c r="U12" s="25">
        <f t="shared" si="0"/>
        <v>0</v>
      </c>
      <c r="V12" s="25">
        <f>J12*'Parameters '!$C$13+'Energy Calculator'!K12*'Parameters '!$C$14+L12*'Parameters '!$C$8*'Parameters '!$C$15+'Energy Calculator'!M12*'Parameters '!$C$15+N12*'Parameters '!$C$16+O12*'Parameters '!$C$17+(P12*(CHOOSE('Parameters '!$A$18,'Parameters '!$C$21,'Parameters '!$D$21,'Parameters '!$E$21,'Parameters '!$F$21,'Parameters '!$A$19)))</f>
        <v>0</v>
      </c>
      <c r="Y12" s="63">
        <v>44652</v>
      </c>
      <c r="Z12" s="64">
        <v>0</v>
      </c>
      <c r="AA12" s="64">
        <v>0</v>
      </c>
    </row>
    <row r="13" spans="2:27" s="13" customFormat="1" ht="15">
      <c r="B13" s="13" t="s">
        <v>58</v>
      </c>
      <c r="C13" s="22">
        <v>0</v>
      </c>
      <c r="D13" s="23">
        <v>0</v>
      </c>
      <c r="E13" s="23">
        <v>0</v>
      </c>
      <c r="F13" s="23">
        <v>0</v>
      </c>
      <c r="G13" s="27">
        <f t="shared" si="1"/>
        <v>0</v>
      </c>
      <c r="I13" s="13" t="s">
        <v>58</v>
      </c>
      <c r="J13" s="22">
        <v>0</v>
      </c>
      <c r="K13" s="23">
        <v>0</v>
      </c>
      <c r="L13" s="23">
        <v>0</v>
      </c>
      <c r="M13" s="23">
        <v>0</v>
      </c>
      <c r="N13" s="23">
        <v>0</v>
      </c>
      <c r="O13" s="23">
        <v>0</v>
      </c>
      <c r="P13" s="23">
        <v>0</v>
      </c>
      <c r="Q13" s="27">
        <f>J13*'Parameters '!$C$4+K13*'Parameters '!$C$5+L13*'Parameters '!$C$6+M13*'Parameters '!$C$7+N13*'Parameters '!$C$9+O13*'Parameters '!$C$10+(P13*(CHOOSE('Parameters '!$A$18,'Parameters '!$C$20,'Parameters '!$D$20,'Parameters '!$E$20,'Parameters '!$F$20,'Parameters '!$A$19)))</f>
        <v>0</v>
      </c>
      <c r="S13" s="13" t="s">
        <v>58</v>
      </c>
      <c r="T13" s="25">
        <f t="shared" si="2"/>
        <v>0</v>
      </c>
      <c r="U13" s="25">
        <f t="shared" si="0"/>
        <v>0</v>
      </c>
      <c r="V13" s="25">
        <f>J13*'Parameters '!$C$13+'Energy Calculator'!K13*'Parameters '!$C$14+L13*'Parameters '!$C$8*'Parameters '!$C$15+'Energy Calculator'!M13*'Parameters '!$C$15+N13*'Parameters '!$C$16+O13*'Parameters '!$C$17+(P13*(CHOOSE('Parameters '!$A$18,'Parameters '!$C$21,'Parameters '!$D$21,'Parameters '!$E$21,'Parameters '!$F$21,'Parameters '!$A$19)))</f>
        <v>0</v>
      </c>
      <c r="Y13" s="63">
        <v>44682</v>
      </c>
      <c r="Z13" s="64">
        <v>0</v>
      </c>
      <c r="AA13" s="64">
        <v>0</v>
      </c>
    </row>
    <row r="14" spans="2:27" s="13" customFormat="1" ht="15">
      <c r="B14" s="13" t="s">
        <v>59</v>
      </c>
      <c r="C14" s="22">
        <v>0</v>
      </c>
      <c r="D14" s="23">
        <v>0</v>
      </c>
      <c r="E14" s="23">
        <v>0</v>
      </c>
      <c r="F14" s="23">
        <v>0</v>
      </c>
      <c r="G14" s="27">
        <f t="shared" si="1"/>
        <v>0</v>
      </c>
      <c r="I14" s="13" t="s">
        <v>59</v>
      </c>
      <c r="J14" s="22">
        <v>0</v>
      </c>
      <c r="K14" s="23">
        <v>0</v>
      </c>
      <c r="L14" s="23">
        <v>0</v>
      </c>
      <c r="M14" s="23">
        <v>0</v>
      </c>
      <c r="N14" s="23">
        <v>0</v>
      </c>
      <c r="O14" s="23">
        <v>0</v>
      </c>
      <c r="P14" s="23">
        <v>0</v>
      </c>
      <c r="Q14" s="27">
        <f>J14*'Parameters '!$C$4+K14*'Parameters '!$C$5+L14*'Parameters '!$C$6+M14*'Parameters '!$C$7+N14*'Parameters '!$C$9+O14*'Parameters '!$C$10+(P14*(CHOOSE('Parameters '!$A$18,'Parameters '!$C$20,'Parameters '!$D$20,'Parameters '!$E$20,'Parameters '!$F$20,'Parameters '!$A$19)))</f>
        <v>0</v>
      </c>
      <c r="S14" s="13" t="s">
        <v>59</v>
      </c>
      <c r="T14" s="25">
        <f t="shared" si="2"/>
        <v>0</v>
      </c>
      <c r="U14" s="25">
        <f t="shared" si="0"/>
        <v>0</v>
      </c>
      <c r="V14" s="25">
        <f>J14*'Parameters '!$C$13+'Energy Calculator'!K14*'Parameters '!$C$14+L14*'Parameters '!$C$8*'Parameters '!$C$15+'Energy Calculator'!M14*'Parameters '!$C$15+N14*'Parameters '!$C$16+O14*'Parameters '!$C$17+(P14*(CHOOSE('Parameters '!$A$18,'Parameters '!$C$21,'Parameters '!$D$21,'Parameters '!$E$21,'Parameters '!$F$21,'Parameters '!$A$19)))</f>
        <v>0</v>
      </c>
      <c r="Y14" s="63">
        <v>44713</v>
      </c>
      <c r="Z14" s="64">
        <v>0</v>
      </c>
      <c r="AA14" s="64">
        <v>0</v>
      </c>
    </row>
    <row r="15" spans="2:27" s="13" customFormat="1" ht="15">
      <c r="B15" s="13" t="s">
        <v>60</v>
      </c>
      <c r="C15" s="22">
        <v>0</v>
      </c>
      <c r="D15" s="23">
        <v>0</v>
      </c>
      <c r="E15" s="23">
        <v>0</v>
      </c>
      <c r="F15" s="23">
        <v>0</v>
      </c>
      <c r="G15" s="27">
        <f t="shared" si="1"/>
        <v>0</v>
      </c>
      <c r="I15" s="13" t="s">
        <v>60</v>
      </c>
      <c r="J15" s="22">
        <v>0</v>
      </c>
      <c r="K15" s="23">
        <v>0</v>
      </c>
      <c r="L15" s="23">
        <v>0</v>
      </c>
      <c r="M15" s="23">
        <v>0</v>
      </c>
      <c r="N15" s="23">
        <v>0</v>
      </c>
      <c r="O15" s="23">
        <v>0</v>
      </c>
      <c r="P15" s="23">
        <v>0</v>
      </c>
      <c r="Q15" s="27">
        <f>J15*'Parameters '!$C$4+K15*'Parameters '!$C$5+L15*'Parameters '!$C$6+M15*'Parameters '!$C$7+N15*'Parameters '!$C$9+O15*'Parameters '!$C$10+(P15*(CHOOSE('Parameters '!$A$18,'Parameters '!$C$20,'Parameters '!$D$20,'Parameters '!$E$20,'Parameters '!$F$20,'Parameters '!$A$19)))</f>
        <v>0</v>
      </c>
      <c r="S15" s="13" t="s">
        <v>60</v>
      </c>
      <c r="T15" s="25">
        <f t="shared" si="2"/>
        <v>0</v>
      </c>
      <c r="U15" s="25">
        <f t="shared" si="0"/>
        <v>0</v>
      </c>
      <c r="V15" s="25">
        <f>J15*'Parameters '!$C$13+'Energy Calculator'!K15*'Parameters '!$C$14+L15*'Parameters '!$C$8*'Parameters '!$C$15+'Energy Calculator'!M15*'Parameters '!$C$15+N15*'Parameters '!$C$16+O15*'Parameters '!$C$17+(P15*(CHOOSE('Parameters '!$A$18,'Parameters '!$C$21,'Parameters '!$D$21,'Parameters '!$E$21,'Parameters '!$F$21,'Parameters '!$A$19)))</f>
        <v>0</v>
      </c>
      <c r="Y15" s="63">
        <v>44743</v>
      </c>
      <c r="Z15" s="64">
        <v>0</v>
      </c>
      <c r="AA15" s="64">
        <v>0</v>
      </c>
    </row>
    <row r="16" spans="2:27" s="13" customFormat="1" ht="15">
      <c r="B16" s="13" t="s">
        <v>61</v>
      </c>
      <c r="C16" s="22">
        <v>0</v>
      </c>
      <c r="D16" s="23">
        <v>0</v>
      </c>
      <c r="E16" s="23">
        <v>0</v>
      </c>
      <c r="F16" s="23">
        <v>0</v>
      </c>
      <c r="G16" s="27">
        <f t="shared" si="1"/>
        <v>0</v>
      </c>
      <c r="I16" s="13" t="s">
        <v>61</v>
      </c>
      <c r="J16" s="22">
        <v>0</v>
      </c>
      <c r="K16" s="23">
        <v>0</v>
      </c>
      <c r="L16" s="23">
        <v>0</v>
      </c>
      <c r="M16" s="23">
        <v>0</v>
      </c>
      <c r="N16" s="23">
        <v>0</v>
      </c>
      <c r="O16" s="23">
        <v>0</v>
      </c>
      <c r="P16" s="23">
        <v>0</v>
      </c>
      <c r="Q16" s="27">
        <f>J16*'Parameters '!$C$4+K16*'Parameters '!$C$5+L16*'Parameters '!$C$6+M16*'Parameters '!$C$7+N16*'Parameters '!$C$9+O16*'Parameters '!$C$10+(P16*(CHOOSE('Parameters '!$A$18,'Parameters '!$C$20,'Parameters '!$D$20,'Parameters '!$E$20,'Parameters '!$F$20,'Parameters '!$A$19)))</f>
        <v>0</v>
      </c>
      <c r="S16" s="13" t="s">
        <v>61</v>
      </c>
      <c r="T16" s="25">
        <f t="shared" si="2"/>
        <v>0</v>
      </c>
      <c r="U16" s="25">
        <f t="shared" si="0"/>
        <v>0</v>
      </c>
      <c r="V16" s="25">
        <f>J16*'Parameters '!$C$13+'Energy Calculator'!K16*'Parameters '!$C$14+L16*'Parameters '!$C$8*'Parameters '!$C$15+'Energy Calculator'!M16*'Parameters '!$C$15+N16*'Parameters '!$C$16+O16*'Parameters '!$C$17+(P16*(CHOOSE('Parameters '!$A$18,'Parameters '!$C$21,'Parameters '!$D$21,'Parameters '!$E$21,'Parameters '!$F$21,'Parameters '!$A$19)))</f>
        <v>0</v>
      </c>
      <c r="Y16" s="63">
        <v>44774</v>
      </c>
      <c r="Z16" s="64">
        <v>0</v>
      </c>
      <c r="AA16" s="64">
        <v>0</v>
      </c>
    </row>
    <row r="17" spans="2:27" s="13" customFormat="1" ht="15">
      <c r="B17" s="13" t="s">
        <v>62</v>
      </c>
      <c r="C17" s="22">
        <v>0</v>
      </c>
      <c r="D17" s="23">
        <v>0</v>
      </c>
      <c r="E17" s="23">
        <v>0</v>
      </c>
      <c r="F17" s="23">
        <v>0</v>
      </c>
      <c r="G17" s="27">
        <f t="shared" si="1"/>
        <v>0</v>
      </c>
      <c r="I17" s="13" t="s">
        <v>62</v>
      </c>
      <c r="J17" s="22">
        <v>0</v>
      </c>
      <c r="K17" s="23">
        <v>0</v>
      </c>
      <c r="L17" s="23">
        <v>0</v>
      </c>
      <c r="M17" s="23">
        <v>0</v>
      </c>
      <c r="N17" s="23">
        <v>0</v>
      </c>
      <c r="O17" s="23">
        <v>0</v>
      </c>
      <c r="P17" s="23">
        <v>0</v>
      </c>
      <c r="Q17" s="27">
        <f>J17*'Parameters '!$C$4+K17*'Parameters '!$C$5+L17*'Parameters '!$C$6+M17*'Parameters '!$C$7+N17*'Parameters '!$C$9+O17*'Parameters '!$C$10+(P17*(CHOOSE('Parameters '!$A$18,'Parameters '!$C$20,'Parameters '!$D$20,'Parameters '!$E$20,'Parameters '!$F$20,'Parameters '!$A$19)))</f>
        <v>0</v>
      </c>
      <c r="S17" s="13" t="s">
        <v>62</v>
      </c>
      <c r="T17" s="25">
        <f t="shared" si="2"/>
        <v>0</v>
      </c>
      <c r="U17" s="25">
        <f t="shared" si="0"/>
        <v>0</v>
      </c>
      <c r="V17" s="25">
        <f>J17*'Parameters '!$C$13+'Energy Calculator'!K17*'Parameters '!$C$14+L17*'Parameters '!$C$8*'Parameters '!$C$15+'Energy Calculator'!M17*'Parameters '!$C$15+N17*'Parameters '!$C$16+O17*'Parameters '!$C$17+(P17*(CHOOSE('Parameters '!$A$18,'Parameters '!$C$21,'Parameters '!$D$21,'Parameters '!$E$21,'Parameters '!$F$21,'Parameters '!$A$19)))</f>
        <v>0</v>
      </c>
      <c r="Y17" s="63">
        <v>44805</v>
      </c>
      <c r="Z17" s="64">
        <v>0</v>
      </c>
      <c r="AA17" s="64">
        <v>0</v>
      </c>
    </row>
    <row r="18" spans="2:27" s="13" customFormat="1" ht="15">
      <c r="B18" s="13" t="s">
        <v>63</v>
      </c>
      <c r="C18" s="22">
        <v>0</v>
      </c>
      <c r="D18" s="23">
        <v>0</v>
      </c>
      <c r="E18" s="23">
        <v>0</v>
      </c>
      <c r="F18" s="23">
        <v>0</v>
      </c>
      <c r="G18" s="27">
        <f t="shared" si="1"/>
        <v>0</v>
      </c>
      <c r="I18" s="13" t="s">
        <v>63</v>
      </c>
      <c r="J18" s="22">
        <v>0</v>
      </c>
      <c r="K18" s="23">
        <v>0</v>
      </c>
      <c r="L18" s="23">
        <v>0</v>
      </c>
      <c r="M18" s="23">
        <v>0</v>
      </c>
      <c r="N18" s="23">
        <v>0</v>
      </c>
      <c r="O18" s="23">
        <v>0</v>
      </c>
      <c r="P18" s="23">
        <v>0</v>
      </c>
      <c r="Q18" s="27">
        <f>J18*'Parameters '!$C$4+K18*'Parameters '!$C$5+L18*'Parameters '!$C$6+M18*'Parameters '!$C$7+N18*'Parameters '!$C$9+O18*'Parameters '!$C$10+(P18*(CHOOSE('Parameters '!$A$18,'Parameters '!$C$20,'Parameters '!$D$20,'Parameters '!$E$20,'Parameters '!$F$20,'Parameters '!$A$19)))</f>
        <v>0</v>
      </c>
      <c r="S18" s="13" t="s">
        <v>63</v>
      </c>
      <c r="T18" s="25">
        <f t="shared" si="2"/>
        <v>0</v>
      </c>
      <c r="U18" s="25">
        <f t="shared" si="0"/>
        <v>0</v>
      </c>
      <c r="V18" s="25">
        <f>J18*'Parameters '!$C$13+'Energy Calculator'!K18*'Parameters '!$C$14+L18*'Parameters '!$C$8*'Parameters '!$C$15+'Energy Calculator'!M18*'Parameters '!$C$15+N18*'Parameters '!$C$16+O18*'Parameters '!$C$17+(P18*(CHOOSE('Parameters '!$A$18,'Parameters '!$C$21,'Parameters '!$D$21,'Parameters '!$E$21,'Parameters '!$F$21,'Parameters '!$A$19)))</f>
        <v>0</v>
      </c>
      <c r="Y18" s="63">
        <v>44835</v>
      </c>
      <c r="Z18" s="64">
        <v>0</v>
      </c>
      <c r="AA18" s="64">
        <v>0</v>
      </c>
    </row>
    <row r="19" spans="2:27" s="13" customFormat="1" ht="15">
      <c r="B19" s="13" t="s">
        <v>64</v>
      </c>
      <c r="C19" s="22">
        <v>0</v>
      </c>
      <c r="D19" s="23">
        <v>0</v>
      </c>
      <c r="E19" s="23">
        <v>0</v>
      </c>
      <c r="F19" s="23">
        <v>0</v>
      </c>
      <c r="G19" s="27">
        <f t="shared" si="1"/>
        <v>0</v>
      </c>
      <c r="I19" s="13" t="s">
        <v>64</v>
      </c>
      <c r="J19" s="22">
        <v>0</v>
      </c>
      <c r="K19" s="23">
        <v>0</v>
      </c>
      <c r="L19" s="23">
        <v>0</v>
      </c>
      <c r="M19" s="23">
        <v>0</v>
      </c>
      <c r="N19" s="23">
        <v>0</v>
      </c>
      <c r="O19" s="23">
        <v>0</v>
      </c>
      <c r="P19" s="23">
        <v>0</v>
      </c>
      <c r="Q19" s="27">
        <f>J19*'Parameters '!$C$4+K19*'Parameters '!$C$5+L19*'Parameters '!$C$6+M19*'Parameters '!$C$7+N19*'Parameters '!$C$9+O19*'Parameters '!$C$10+(P19*(CHOOSE('Parameters '!$A$18,'Parameters '!$C$20,'Parameters '!$D$20,'Parameters '!$E$20,'Parameters '!$F$20,'Parameters '!$A$19)))</f>
        <v>0</v>
      </c>
      <c r="S19" s="13" t="s">
        <v>64</v>
      </c>
      <c r="T19" s="25">
        <f t="shared" si="2"/>
        <v>0</v>
      </c>
      <c r="U19" s="25">
        <f t="shared" si="0"/>
        <v>0</v>
      </c>
      <c r="V19" s="25">
        <f>J19*'Parameters '!$C$13+'Energy Calculator'!K19*'Parameters '!$C$14+L19*'Parameters '!$C$8*'Parameters '!$C$15+'Energy Calculator'!M19*'Parameters '!$C$15+N19*'Parameters '!$C$16+O19*'Parameters '!$C$17+(P19*(CHOOSE('Parameters '!$A$18,'Parameters '!$C$21,'Parameters '!$D$21,'Parameters '!$E$21,'Parameters '!$F$21,'Parameters '!$A$19)))</f>
        <v>0</v>
      </c>
      <c r="Y19" s="63">
        <v>44866</v>
      </c>
      <c r="Z19" s="64">
        <v>0</v>
      </c>
      <c r="AA19" s="64">
        <v>0</v>
      </c>
    </row>
    <row r="20" spans="2:27" s="13" customFormat="1" ht="15">
      <c r="B20" s="13" t="s">
        <v>65</v>
      </c>
      <c r="C20" s="24">
        <v>0</v>
      </c>
      <c r="D20" s="23">
        <v>0</v>
      </c>
      <c r="E20" s="23">
        <v>0</v>
      </c>
      <c r="F20" s="23">
        <v>0</v>
      </c>
      <c r="G20" s="28">
        <f t="shared" si="1"/>
        <v>0</v>
      </c>
      <c r="I20" s="13" t="s">
        <v>65</v>
      </c>
      <c r="J20" s="24">
        <v>0</v>
      </c>
      <c r="K20" s="23">
        <v>0</v>
      </c>
      <c r="L20" s="23">
        <v>0</v>
      </c>
      <c r="M20" s="23">
        <v>0</v>
      </c>
      <c r="N20" s="23">
        <v>0</v>
      </c>
      <c r="O20" s="23">
        <v>0</v>
      </c>
      <c r="P20" s="23">
        <v>0</v>
      </c>
      <c r="Q20" s="27">
        <f>J20*'Parameters '!$C$4+K20*'Parameters '!$C$5+L20*'Parameters '!$C$6+M20*'Parameters '!$C$7+N20*'Parameters '!$C$9+O20*'Parameters '!$C$10+(P20*(CHOOSE('Parameters '!$A$18,'Parameters '!$C$20,'Parameters '!$D$20,'Parameters '!$E$20,'Parameters '!$F$20,'Parameters '!$A$19)))</f>
        <v>0</v>
      </c>
      <c r="S20" s="13" t="s">
        <v>65</v>
      </c>
      <c r="T20" s="26">
        <f t="shared" si="2"/>
        <v>0</v>
      </c>
      <c r="U20" s="25">
        <f t="shared" si="0"/>
        <v>0</v>
      </c>
      <c r="V20" s="25">
        <f>J20*'Parameters '!$C$13+'Energy Calculator'!K20*'Parameters '!$C$14+L20*'Parameters '!$C$8*'Parameters '!$C$15+'Energy Calculator'!M20*'Parameters '!$C$15+N20*'Parameters '!$C$16+O20*'Parameters '!$C$17+(P20*(CHOOSE('Parameters '!$A$18,'Parameters '!$C$21,'Parameters '!$D$21,'Parameters '!$E$21,'Parameters '!$F$21,'Parameters '!$A$19)))</f>
        <v>0</v>
      </c>
      <c r="Y20" s="63">
        <v>44896</v>
      </c>
      <c r="Z20" s="64">
        <v>0</v>
      </c>
      <c r="AA20" s="64">
        <v>0</v>
      </c>
    </row>
    <row r="21" spans="2:27" s="13" customFormat="1" ht="15">
      <c r="B21" s="15" t="s">
        <v>66</v>
      </c>
      <c r="C21" s="30">
        <f>SUM(C9:C20)</f>
        <v>0</v>
      </c>
      <c r="D21" s="29">
        <f t="shared" ref="D21:G21" si="3">SUM(D9:D20)</f>
        <v>0</v>
      </c>
      <c r="E21" s="29">
        <f t="shared" si="3"/>
        <v>0</v>
      </c>
      <c r="F21" s="29">
        <f t="shared" si="3"/>
        <v>0</v>
      </c>
      <c r="G21" s="29">
        <f t="shared" si="3"/>
        <v>0</v>
      </c>
      <c r="I21" s="15" t="s">
        <v>66</v>
      </c>
      <c r="J21" s="30">
        <f>SUM(J9:J20)</f>
        <v>0</v>
      </c>
      <c r="K21" s="29">
        <f t="shared" ref="K21:Q21" si="4">SUM(K9:K20)</f>
        <v>0</v>
      </c>
      <c r="L21" s="29">
        <f t="shared" si="4"/>
        <v>0</v>
      </c>
      <c r="M21" s="29">
        <f t="shared" si="4"/>
        <v>0</v>
      </c>
      <c r="N21" s="29">
        <f t="shared" si="4"/>
        <v>0</v>
      </c>
      <c r="O21" s="29">
        <f t="shared" si="4"/>
        <v>0</v>
      </c>
      <c r="P21" s="29">
        <f t="shared" si="4"/>
        <v>2</v>
      </c>
      <c r="Q21" s="29" t="e">
        <f t="shared" si="4"/>
        <v>#VALUE!</v>
      </c>
      <c r="S21" s="15" t="s">
        <v>66</v>
      </c>
      <c r="T21" s="25">
        <f>SUM(T9:T20)</f>
        <v>0</v>
      </c>
      <c r="U21" s="25">
        <f>SUM(U9:U20)</f>
        <v>0</v>
      </c>
      <c r="V21" s="25">
        <f>J21*'Parameters '!$C$13+'Energy Calculator'!K21*'Parameters '!$C$14+L21*'Parameters '!$C$8*'Parameters '!$C$15+'Energy Calculator'!M21*'Parameters '!$C$15+N21*'Parameters '!$C$16+O21*'Parameters '!$C$17</f>
        <v>0</v>
      </c>
      <c r="Y21" s="65" t="s">
        <v>66</v>
      </c>
      <c r="Z21" s="66">
        <f>SUM(Z9:Z20)</f>
        <v>0</v>
      </c>
      <c r="AA21" s="66">
        <f>SUM(AA9:AA20)</f>
        <v>0</v>
      </c>
    </row>
    <row r="22" spans="2:27" s="13" customFormat="1" ht="15">
      <c r="Y22"/>
      <c r="Z22"/>
      <c r="AA22"/>
    </row>
    <row r="23" spans="2:27" s="13" customFormat="1" ht="15"/>
    <row r="24" spans="2:27" s="13" customFormat="1" ht="15"/>
  </sheetData>
  <mergeCells count="5">
    <mergeCell ref="C7:F7"/>
    <mergeCell ref="C3:F3"/>
    <mergeCell ref="T7:U7"/>
    <mergeCell ref="J7:P7"/>
    <mergeCell ref="Y7:AA7"/>
  </mergeCells>
  <phoneticPr fontId="5" type="noConversion"/>
  <dataValidations count="1">
    <dataValidation type="list" allowBlank="1" showInputMessage="1" showErrorMessage="1" sqref="AA3" xr:uid="{F30B2814-0D56-44E4-9B8B-F0157EE869C3}">
      <formula1>"$/Tonne,$/GJ,$/Litre,$/kwh"</formula1>
    </dataValidation>
  </dataValidations>
  <pageMargins left="0.7" right="0.7" top="0.75" bottom="0.75" header="0.3" footer="0.3"/>
  <pageSetup paperSize="9" scale="54"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22B2C06-515D-490F-AB48-59DAC49F490C}">
          <x14:formula1>
            <xm:f>'Parameters '!$C$19:$G$19</xm:f>
          </x14:formula1>
          <xm:sqref>Q4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79A69-22C5-466A-904E-77A466B1E9CD}">
  <dimension ref="A1"/>
  <sheetViews>
    <sheetView workbookViewId="0"/>
  </sheetViews>
  <sheetFormatPr defaultRowHeight="14.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B8F30-1974-4A8F-9F9C-6ECEEE4596FC}">
  <dimension ref="A1:Q22"/>
  <sheetViews>
    <sheetView tabSelected="1" topLeftCell="A5" workbookViewId="0">
      <selection activeCell="A18" sqref="A18"/>
    </sheetView>
  </sheetViews>
  <sheetFormatPr defaultColWidth="8.85546875" defaultRowHeight="14.45"/>
  <cols>
    <col min="2" max="2" width="40.42578125" bestFit="1" customWidth="1"/>
    <col min="3" max="3" width="12.28515625" customWidth="1"/>
    <col min="12" max="12" width="10.42578125" customWidth="1"/>
  </cols>
  <sheetData>
    <row r="1" spans="2:17" ht="18.600000000000001">
      <c r="B1" s="4" t="s">
        <v>67</v>
      </c>
      <c r="C1" s="3"/>
      <c r="D1" s="3"/>
      <c r="E1" s="3"/>
    </row>
    <row r="3" spans="2:17">
      <c r="B3" s="1" t="s">
        <v>68</v>
      </c>
      <c r="C3" s="8"/>
      <c r="D3" s="8"/>
      <c r="E3" s="8"/>
      <c r="F3" s="8"/>
      <c r="G3" s="8"/>
      <c r="H3" s="8"/>
      <c r="I3" s="8"/>
      <c r="J3" s="8"/>
      <c r="K3" s="8"/>
      <c r="L3" s="8"/>
    </row>
    <row r="4" spans="2:17">
      <c r="B4" s="2" t="s">
        <v>69</v>
      </c>
      <c r="C4">
        <v>3.6</v>
      </c>
      <c r="D4" s="9" t="s">
        <v>70</v>
      </c>
    </row>
    <row r="5" spans="2:17">
      <c r="B5" s="2" t="s">
        <v>71</v>
      </c>
      <c r="C5">
        <v>1000</v>
      </c>
      <c r="D5" s="9" t="s">
        <v>70</v>
      </c>
    </row>
    <row r="6" spans="2:17">
      <c r="B6" s="2" t="s">
        <v>72</v>
      </c>
      <c r="C6">
        <v>25</v>
      </c>
      <c r="D6" s="9" t="s">
        <v>73</v>
      </c>
    </row>
    <row r="7" spans="2:17">
      <c r="B7" s="2" t="s">
        <v>74</v>
      </c>
      <c r="C7">
        <v>49</v>
      </c>
      <c r="D7" s="9" t="s">
        <v>73</v>
      </c>
    </row>
    <row r="8" spans="2:17">
      <c r="B8" s="2" t="s">
        <v>75</v>
      </c>
      <c r="C8">
        <v>0.51</v>
      </c>
      <c r="D8" s="9" t="s">
        <v>73</v>
      </c>
    </row>
    <row r="9" spans="2:17">
      <c r="B9" s="2" t="s">
        <v>76</v>
      </c>
      <c r="C9">
        <f>0.04*C5</f>
        <v>40</v>
      </c>
      <c r="D9" s="9" t="s">
        <v>77</v>
      </c>
    </row>
    <row r="10" spans="2:17">
      <c r="B10" s="2" t="s">
        <v>78</v>
      </c>
      <c r="C10">
        <v>40.630000000000003</v>
      </c>
      <c r="D10" s="9" t="s">
        <v>77</v>
      </c>
      <c r="Q10" s="9"/>
    </row>
    <row r="12" spans="2:17">
      <c r="B12" s="2" t="s">
        <v>79</v>
      </c>
    </row>
    <row r="13" spans="2:17">
      <c r="B13" s="2" t="s">
        <v>80</v>
      </c>
      <c r="C13">
        <f>0.074/1000</f>
        <v>7.3999999999999996E-5</v>
      </c>
      <c r="D13" s="9" t="s">
        <v>77</v>
      </c>
    </row>
    <row r="14" spans="2:17">
      <c r="B14" s="2" t="s">
        <v>81</v>
      </c>
      <c r="C14">
        <v>5.3999999999999999E-2</v>
      </c>
      <c r="D14" s="9" t="s">
        <v>77</v>
      </c>
    </row>
    <row r="15" spans="2:17">
      <c r="B15" s="2" t="s">
        <v>82</v>
      </c>
      <c r="C15">
        <v>2.97E-3</v>
      </c>
      <c r="D15" s="33" t="s">
        <v>83</v>
      </c>
    </row>
    <row r="16" spans="2:17">
      <c r="B16" s="2" t="s">
        <v>84</v>
      </c>
      <c r="C16">
        <v>2.6700000000000001E-3</v>
      </c>
      <c r="D16" s="9" t="s">
        <v>77</v>
      </c>
    </row>
    <row r="17" spans="1:17">
      <c r="B17" s="5" t="s">
        <v>85</v>
      </c>
      <c r="C17" s="7">
        <f>2.96/1000</f>
        <v>2.96E-3</v>
      </c>
      <c r="D17" s="9" t="s">
        <v>77</v>
      </c>
      <c r="E17" s="7"/>
      <c r="F17" s="7"/>
      <c r="G17" s="7"/>
      <c r="H17" s="7"/>
      <c r="I17" s="7"/>
      <c r="J17" s="7"/>
      <c r="K17" s="7"/>
      <c r="L17" s="7"/>
      <c r="Q17" s="9"/>
    </row>
    <row r="18" spans="1:17">
      <c r="A18">
        <f>IF('Energy Calculator'!Q4='Parameters '!C18,'Parameters '!C17,IF('Energy Calculator'!Q4='Parameters '!D19,'Parameters '!D18,IF('Energy Calculator'!Q4='Parameters '!E19,'Parameters '!E18,IF('Energy Calculator'!Q4='Parameters '!F19,'Parameters '!F18,5))))</f>
        <v>3</v>
      </c>
      <c r="B18" s="2" t="s">
        <v>86</v>
      </c>
      <c r="C18">
        <v>1</v>
      </c>
      <c r="D18">
        <v>2</v>
      </c>
      <c r="E18">
        <v>3</v>
      </c>
      <c r="F18">
        <v>4</v>
      </c>
      <c r="G18">
        <v>5</v>
      </c>
    </row>
    <row r="19" spans="1:17">
      <c r="A19">
        <v>0</v>
      </c>
      <c r="B19" s="2" t="s">
        <v>87</v>
      </c>
      <c r="C19" s="6" t="s">
        <v>88</v>
      </c>
      <c r="D19" s="6" t="s">
        <v>89</v>
      </c>
      <c r="E19" s="6" t="s">
        <v>29</v>
      </c>
      <c r="F19" s="6" t="s">
        <v>90</v>
      </c>
      <c r="G19" s="6" t="s">
        <v>86</v>
      </c>
    </row>
    <row r="20" spans="1:17">
      <c r="B20" s="2" t="s">
        <v>91</v>
      </c>
      <c r="C20">
        <v>29870</v>
      </c>
      <c r="D20">
        <v>21590</v>
      </c>
      <c r="E20">
        <f>15.27*C5</f>
        <v>15270</v>
      </c>
      <c r="F20">
        <v>25730</v>
      </c>
      <c r="G20" s="10" t="s">
        <v>77</v>
      </c>
    </row>
    <row r="21" spans="1:17">
      <c r="B21" s="5" t="s">
        <v>92</v>
      </c>
      <c r="C21" s="7">
        <v>2.66</v>
      </c>
      <c r="D21" s="11">
        <v>2</v>
      </c>
      <c r="E21" s="7">
        <v>1.43</v>
      </c>
      <c r="F21" s="7">
        <v>2.34</v>
      </c>
      <c r="G21" s="10" t="s">
        <v>77</v>
      </c>
      <c r="H21" s="7"/>
      <c r="I21" s="7"/>
      <c r="J21" s="7"/>
      <c r="K21" s="7"/>
      <c r="L21" s="7"/>
    </row>
    <row r="22" spans="1:17">
      <c r="B22" s="31" t="s">
        <v>93</v>
      </c>
      <c r="C22" s="32">
        <v>45454</v>
      </c>
    </row>
  </sheetData>
  <hyperlinks>
    <hyperlink ref="D6" r:id="rId1" display="https://www.elgas.com.au/blog/389-lpg-conversions-kg-litres-mj-kwh-and-m3/" xr:uid="{203BDC2F-2DBB-4768-BBAD-BAE66AF16ACD}"/>
    <hyperlink ref="D7" r:id="rId2" display="https://www.elgas.com.au/blog/389-lpg-conversions-kg-litres-mj-kwh-and-m3/" xr:uid="{5F2BE027-1CC7-4960-BCDB-1F2006AAFCCD}"/>
    <hyperlink ref="D9" r:id="rId3" display="https://tools.genless.govt.nz/businesses/wood-energy-calculators/co2-emission-calculator/" xr:uid="{22314175-6641-4024-B49D-A55E86904D24}"/>
    <hyperlink ref="D4" r:id="rId4" display="https://tools.genless.govt.nz/businesses/wood-energy-calculators/energy-unit-converter/" xr:uid="{169CD5C0-20EF-4C1B-8448-2659B374DD11}"/>
    <hyperlink ref="D5" r:id="rId5" display="https://tools.genless.govt.nz/businesses/wood-energy-calculators/energy-unit-converter/" xr:uid="{F6F0F2F1-D2CE-4109-A5C5-34052DEEE9AA}"/>
    <hyperlink ref="D13" r:id="rId6" display="https://tools.genless.govt.nz/businesses/wood-energy-calculators/co2-emission-calculator/" xr:uid="{247773D5-D19D-4753-B79B-46FA4224504B}"/>
    <hyperlink ref="D14" r:id="rId7" display="https://tools.genless.govt.nz/businesses/wood-energy-calculators/co2-emission-calculator/" xr:uid="{1D6F8D95-415A-45BA-BA46-76DB8607B1D7}"/>
    <hyperlink ref="D16" r:id="rId8" display="https://tools.genless.govt.nz/businesses/wood-energy-calculators/co2-emission-calculator/" xr:uid="{74964A08-398E-4925-873C-A1D2A42DF24F}"/>
    <hyperlink ref="G21" r:id="rId9" display="https://tools.genless.govt.nz/businesses/wood-energy-calculators/co2-emission-calculator/" xr:uid="{9047D6F2-368A-4C8C-8D9D-11FFB3A0F012}"/>
    <hyperlink ref="D8" r:id="rId10" display="https://www.elgas.com.au/blog/389-lpg-conversions-kg-litres-mj-kwh-and-m3/" xr:uid="{C075BADC-5BCC-4F59-880F-B64D54E6728E}"/>
    <hyperlink ref="G20" r:id="rId11" display="https://tools.genless.govt.nz/businesses/wood-energy-calculators/co2-emission-calculator/" xr:uid="{E3783D30-91EA-44C0-B0CD-1159FC99AAEA}"/>
    <hyperlink ref="D17" r:id="rId12" display="https://tools.genless.govt.nz/businesses/wood-energy-calculators/co2-emission-calculator/" xr:uid="{2F3C99B1-2972-411F-8C3D-4CFCDED0C71F}"/>
    <hyperlink ref="D10" r:id="rId13" display="https://tools.genless.govt.nz/businesses/wood-energy-calculators/co2-emission-calculator/" xr:uid="{3960B1E8-F070-442F-880B-9ECB9327E61F}"/>
    <hyperlink ref="D15" r:id="rId14" display="Measuring emissions: A guide for organisations: 2023 emission factors summary | Ministry for the Environment" xr:uid="{0C812A78-577F-4046-B498-4D77B217F9FE}"/>
  </hyperlink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3TopicNote xmlns="21524e96-ec98-4da0-a122-419156e7d6b0">
      <Terms xmlns="http://schemas.microsoft.com/office/infopath/2007/PartnerControls">
        <TermInfo xmlns="http://schemas.microsoft.com/office/infopath/2007/PartnerControls">
          <TermName xmlns="http://schemas.microsoft.com/office/infopath/2007/PartnerControls">Templates</TermName>
          <TermId xmlns="http://schemas.microsoft.com/office/infopath/2007/PartnerControls">4a647560-0777-41cc-bc66-ef65261b062f</TermId>
        </TermInfo>
      </Terms>
    </C3TopicNote>
    <C3FinancialYearNote xmlns="21524e96-ec98-4da0-a122-419156e7d6b0">
      <Terms xmlns="http://schemas.microsoft.com/office/infopath/2007/PartnerControls">
        <TermInfo xmlns="http://schemas.microsoft.com/office/infopath/2007/PartnerControls">
          <TermName xmlns="http://schemas.microsoft.com/office/infopath/2007/PartnerControls">21/22</TermName>
          <TermId xmlns="http://schemas.microsoft.com/office/infopath/2007/PartnerControls">8fa72d9a-ddca-4e43-8bc8-0f3c386cf2dd</TermId>
        </TermInfo>
      </Terms>
    </C3FinancialYearNote>
    <TaxKeywordTaxHTField xmlns="21524e96-ec98-4da0-a122-419156e7d6b0">
      <Terms xmlns="http://schemas.microsoft.com/office/infopath/2007/PartnerControls"/>
    </TaxKeywordTaxHTField>
    <TaxCatchAll xmlns="21524e96-ec98-4da0-a122-419156e7d6b0">
      <Value>593</Value>
      <Value>610</Value>
      <Value>7</Value>
    </TaxCatchAll>
    <k03a37f2627d4dc4ad1de93546aabd57 xmlns="376270d6-e0e1-44d9-9147-71125ac31554">
      <Terms xmlns="http://schemas.microsoft.com/office/infopath/2007/PartnerControls">
        <TermInfo xmlns="http://schemas.microsoft.com/office/infopath/2007/PartnerControls">
          <TermName xmlns="http://schemas.microsoft.com/office/infopath/2007/PartnerControls">Sector Associations</TermName>
          <TermId xmlns="http://schemas.microsoft.com/office/infopath/2007/PartnerControls">a6007bde-6c27-40d2-9998-2f06fa854c52</TermId>
        </TermInfo>
      </Terms>
    </k03a37f2627d4dc4ad1de93546aabd57>
    <lcf76f155ced4ddcb4097134ff3c332f xmlns="376270d6-e0e1-44d9-9147-71125ac31554" xsi:nil="true"/>
    <AccountManager xmlns="21524e96-ec98-4da0-a122-419156e7d6b0">
      <UserInfo>
        <DisplayName>Glenn Wellington</DisplayName>
        <AccountId>23</AccountId>
        <AccountType/>
      </UserInfo>
    </AccountManager>
  </documentManagement>
</p:properties>
</file>

<file path=customXml/item3.xml><?xml version="1.0" encoding="utf-8"?>
<ct:contentTypeSchema xmlns:ct="http://schemas.microsoft.com/office/2006/metadata/contentType" xmlns:ma="http://schemas.microsoft.com/office/2006/metadata/properties/metaAttributes" ct:_="" ma:_="" ma:contentTypeName="Excel Spreadsheet" ma:contentTypeID="0x010100FBA2F251638CCE48A93329D5E27FBC110100752342217DD78349B7B458CE96B5C641" ma:contentTypeVersion="14" ma:contentTypeDescription="Create a new Excel Spreadsheet" ma:contentTypeScope="" ma:versionID="e260898f9cac20f9ded0517d4dc8f340">
  <xsd:schema xmlns:xsd="http://www.w3.org/2001/XMLSchema" xmlns:xs="http://www.w3.org/2001/XMLSchema" xmlns:p="http://schemas.microsoft.com/office/2006/metadata/properties" xmlns:ns2="21524e96-ec98-4da0-a122-419156e7d6b0" xmlns:ns3="376270d6-e0e1-44d9-9147-71125ac31554" targetNamespace="http://schemas.microsoft.com/office/2006/metadata/properties" ma:root="true" ma:fieldsID="72c39ae19fc9aa7d00517e2be40fb9f6" ns2:_="" ns3:_="">
    <xsd:import namespace="21524e96-ec98-4da0-a122-419156e7d6b0"/>
    <xsd:import namespace="376270d6-e0e1-44d9-9147-71125ac31554"/>
    <xsd:element name="properties">
      <xsd:complexType>
        <xsd:sequence>
          <xsd:element name="documentManagement">
            <xsd:complexType>
              <xsd:all>
                <xsd:element ref="ns2:TaxCatchAll" minOccurs="0"/>
                <xsd:element ref="ns2:AccountManager" minOccurs="0"/>
                <xsd:element ref="ns2:C3TopicNote" minOccurs="0"/>
                <xsd:element ref="ns2:TaxKeywordTaxHTField" minOccurs="0"/>
                <xsd:element ref="ns2:TaxCatchAllLabel" minOccurs="0"/>
                <xsd:element ref="ns3:k03a37f2627d4dc4ad1de93546aabd57" minOccurs="0"/>
                <xsd:element ref="ns2:C3FinancialYearNot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524e96-ec98-4da0-a122-419156e7d6b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cc75d03-3abd-4bf5-b0e2-78f43a78cac0}" ma:internalName="TaxCatchAll" ma:readOnly="false" ma:showField="CatchAllData"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AccountManager" ma:index="11" nillable="true" ma:displayName="Account Manager" ma:SharePointGroup="0" ma:internalName="AccountManag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3TopicNote" ma:index="14" nillable="true" ma:taxonomy="true" ma:internalName="C3TopicNote" ma:taxonomyFieldName="C3Topic" ma:displayName="Topic" ma:readOnly="false" ma:fieldId="{6a3fe89f-a6dd-4490-a9c1-3ef38d67b8c7}" ma:sspId="251bc273-1602-4fac-9ab0-4c4e1ac79c83" ma:termSetId="82541825-1e4c-4e18-9c16-e4bb77f46ae6" ma:anchorId="63b2c99e-de92-4879-b888-b63049546169" ma:open="true" ma:isKeyword="false">
      <xsd:complexType>
        <xsd:sequence>
          <xsd:element ref="pc:Terms" minOccurs="0" maxOccurs="1"/>
        </xsd:sequence>
      </xsd:complexType>
    </xsd:element>
    <xsd:element name="TaxKeywordTaxHTField" ma:index="15" nillable="true" ma:taxonomy="true" ma:internalName="TaxKeywordTaxHTField" ma:taxonomyFieldName="TaxKeyword" ma:displayName="Enterprise Keywords" ma:readOnly="false" ma:fieldId="{23f27201-bee3-471e-b2e7-b64fd8b7ca38}" ma:taxonomyMulti="true" ma:sspId="251bc273-1602-4fac-9ab0-4c4e1ac79c83" ma:termSetId="00000000-0000-0000-0000-000000000000" ma:anchorId="00000000-0000-0000-0000-000000000000" ma:open="true" ma:isKeyword="true">
      <xsd:complexType>
        <xsd:sequence>
          <xsd:element ref="pc:Terms" minOccurs="0" maxOccurs="1"/>
        </xsd:sequence>
      </xsd:complexType>
    </xsd:element>
    <xsd:element name="TaxCatchAllLabel" ma:index="16" nillable="true" ma:displayName="Taxonomy Catch All Column1" ma:hidden="true" ma:list="{fcc75d03-3abd-4bf5-b0e2-78f43a78cac0}" ma:internalName="TaxCatchAllLabel" ma:readOnly="true" ma:showField="CatchAllDataLabel"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C3FinancialYearNote" ma:index="18" nillable="true" ma:taxonomy="true" ma:internalName="C3FinancialYearNote" ma:taxonomyFieldName="C3FinancialYear" ma:displayName="Financial Year" ma:readOnly="false" ma:fieldId="{576f231a-00e6-4d2f-a497-c942067ed5b8}" ma:sspId="251bc273-1602-4fac-9ab0-4c4e1ac79c83" ma:termSetId="67187f8a-7802-4a97-b714-f9f1f17ed6cc"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6270d6-e0e1-44d9-9147-71125ac31554" elementFormDefault="qualified">
    <xsd:import namespace="http://schemas.microsoft.com/office/2006/documentManagement/types"/>
    <xsd:import namespace="http://schemas.microsoft.com/office/infopath/2007/PartnerControls"/>
    <xsd:element name="k03a37f2627d4dc4ad1de93546aabd57" ma:index="17" nillable="true" ma:taxonomy="true" ma:internalName="k03a37f2627d4dc4ad1de93546aabd57" ma:taxonomyFieldName="Partnership_x0020_Sector" ma:displayName="Partnership Sector" ma:readOnly="false" ma:fieldId="{403a37f2-627d-4dc4-ad1d-e93546aabd57}" ma:sspId="251bc273-1602-4fac-9ab0-4c4e1ac79c83" ma:termSetId="82541825-1e4c-4e18-9c16-e4bb77f46ae6" ma:anchorId="796e6a38-8a90-418c-9b15-cc6a15a738fb" ma:open="true" ma:isKeyword="false">
      <xsd:complexType>
        <xsd:sequence>
          <xsd:element ref="pc:Terms" minOccurs="0" maxOccurs="1"/>
        </xsd:sequence>
      </xsd:complexType>
    </xsd:element>
    <xsd:element name="lcf76f155ced4ddcb4097134ff3c332f" ma:index="19"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BA1C25-5F5D-4D1D-8713-B4A54B51A44A}"/>
</file>

<file path=customXml/itemProps2.xml><?xml version="1.0" encoding="utf-8"?>
<ds:datastoreItem xmlns:ds="http://schemas.openxmlformats.org/officeDocument/2006/customXml" ds:itemID="{134FD92D-866C-433A-A1FD-A7ED886D9752}"/>
</file>

<file path=customXml/itemProps3.xml><?xml version="1.0" encoding="utf-8"?>
<ds:datastoreItem xmlns:ds="http://schemas.openxmlformats.org/officeDocument/2006/customXml" ds:itemID="{B046B191-F60A-4FD8-9A76-A4D74C666FF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EECA Energy Calculator</dc:title>
  <dc:subject/>
  <dc:creator>Michelle Sands</dc:creator>
  <cp:keywords/>
  <dc:description/>
  <cp:lastModifiedBy/>
  <cp:revision/>
  <dcterms:created xsi:type="dcterms:W3CDTF">2020-12-07T21:28:11Z</dcterms:created>
  <dcterms:modified xsi:type="dcterms:W3CDTF">2024-10-21T02:24:41Z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0x010100FBA2F251638CCE48A93329D5E27FBC110100752342217DD78349B7B458CE96B5C641</vt:lpwstr>
  </property>
  <property fmtid="{D5CDD505-2E9C-101B-9397-08002B2CF9AE}" pid="3" name="Order">
    <vt:r8>404000</vt:r8>
  </property>
  <property fmtid="{D5CDD505-2E9C-101B-9397-08002B2CF9AE}" pid="4" name="Partnership Sector">
    <vt:lpwstr>593</vt:lpwstr>
  </property>
  <property fmtid="{D5CDD505-2E9C-101B-9397-08002B2CF9AE}" pid="5" name="_dlc_DocIdItemGuid">
    <vt:lpwstr>71e5d63b-532a-4f4a-83fc-c40f49a89a6c</vt:lpwstr>
  </property>
  <property fmtid="{D5CDD505-2E9C-101B-9397-08002B2CF9AE}" pid="6" name="TaxKeyword">
    <vt:lpwstr/>
  </property>
  <property fmtid="{D5CDD505-2E9C-101B-9397-08002B2CF9AE}" pid="7" name="C3FinancialYear">
    <vt:lpwstr>7;#21/22|8fa72d9a-ddca-4e43-8bc8-0f3c386cf2dd</vt:lpwstr>
  </property>
  <property fmtid="{D5CDD505-2E9C-101B-9397-08002B2CF9AE}" pid="8" name="C3Topic">
    <vt:lpwstr>610;#Templates|4a647560-0777-41cc-bc66-ef65261b062f</vt:lpwstr>
  </property>
  <property fmtid="{D5CDD505-2E9C-101B-9397-08002B2CF9AE}" pid="9" name="_docset_NoMedatataSyncRequired">
    <vt:lpwstr>False</vt:lpwstr>
  </property>
  <property fmtid="{D5CDD505-2E9C-101B-9397-08002B2CF9AE}" pid="10" name="ProgrammeArea">
    <vt:lpwstr>684;#Marketing|d60e4d3f-0ff8-4cd7-b7a3-0dececdad583</vt:lpwstr>
  </property>
  <property fmtid="{D5CDD505-2E9C-101B-9397-08002B2CF9AE}" pid="11" name="MediaServiceImageTags">
    <vt:lpwstr/>
  </property>
  <property fmtid="{D5CDD505-2E9C-101B-9397-08002B2CF9AE}" pid="12" name="C3Region">
    <vt:lpwstr/>
  </property>
  <property fmtid="{D5CDD505-2E9C-101B-9397-08002B2CF9AE}" pid="13" name="C3RegionNote">
    <vt:lpwstr/>
  </property>
  <property fmtid="{D5CDD505-2E9C-101B-9397-08002B2CF9AE}" pid="14" name="kddd98c5f6f34737bde028fc23de385d">
    <vt:lpwstr/>
  </property>
  <property fmtid="{D5CDD505-2E9C-101B-9397-08002B2CF9AE}" pid="15" name="ProgrammePartner">
    <vt:lpwstr/>
  </property>
  <property fmtid="{D5CDD505-2E9C-101B-9397-08002B2CF9AE}" pid="16" name="SharedWithUsers">
    <vt:lpwstr>70;#Insa Errey;#583;#Karen Orr;#85;#Hamish Thomson;#86;#Julie Coyne</vt:lpwstr>
  </property>
</Properties>
</file>